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19160" windowHeight="12240" firstSheet="2" activeTab="2"/>
  </bookViews>
  <sheets>
    <sheet name="STEP 1-Before the Tournament" sheetId="1" r:id="rId1"/>
    <sheet name="STEPS 2-3- Enter Players-Scores" sheetId="2" r:id="rId2"/>
    <sheet name="STEPS 4-5 - Denote Qualifiers" sheetId="3" r:id="rId3"/>
    <sheet name="STEP 6 - Final Report" sheetId="4" r:id="rId4"/>
  </sheets>
  <definedNames/>
  <calcPr fullCalcOnLoad="1"/>
</workbook>
</file>

<file path=xl/sharedStrings.xml><?xml version="1.0" encoding="utf-8"?>
<sst xmlns="http://schemas.openxmlformats.org/spreadsheetml/2006/main" count="177" uniqueCount="115">
  <si>
    <t>TEAM</t>
  </si>
  <si>
    <t>RK</t>
  </si>
  <si>
    <t>PLAYER</t>
  </si>
  <si>
    <t>SCORE</t>
  </si>
  <si>
    <t>YR</t>
  </si>
  <si>
    <t>Score</t>
  </si>
  <si>
    <t>Place</t>
  </si>
  <si>
    <t>TEAM QUALIFIERS</t>
  </si>
  <si>
    <t>INDIVIDUAL QUALIFERS</t>
  </si>
  <si>
    <t>Boys or Girls:</t>
  </si>
  <si>
    <t>Year:</t>
  </si>
  <si>
    <t>Division:</t>
  </si>
  <si>
    <t>Golf Course:</t>
  </si>
  <si>
    <t>City:</t>
  </si>
  <si>
    <t>Date:</t>
  </si>
  <si>
    <t>Player</t>
  </si>
  <si>
    <t>School</t>
  </si>
  <si>
    <t>Qfy</t>
  </si>
  <si>
    <t xml:space="preserve"> </t>
  </si>
  <si>
    <t>TEAMS</t>
  </si>
  <si>
    <t>COACH NAME</t>
  </si>
  <si>
    <t>Plc</t>
  </si>
  <si>
    <t>Girls</t>
  </si>
  <si>
    <t>Region #:</t>
  </si>
  <si>
    <r>
      <rPr>
        <b/>
        <sz val="10"/>
        <color indexed="10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After entering player scores, do not forget to go to the </t>
    </r>
    <r>
      <rPr>
        <b/>
        <sz val="10"/>
        <color indexed="10"/>
        <rFont val="Arial"/>
        <family val="2"/>
      </rPr>
      <t>"Denote Qualifiers"</t>
    </r>
    <r>
      <rPr>
        <sz val="10"/>
        <color indexed="8"/>
        <rFont val="Arial"/>
        <family val="2"/>
      </rPr>
      <t xml:space="preserve"> tab and go through the process to select those advancing to the Finals.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</si>
  <si>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After you have denoted the three TEAM qualifiers in Column A, you need to denote the three INDIVIDUAL qualifers. In the green "Qfy" Column G  you MUST enter the numbers, 1, 2 and 3 to denote the three INDIVIDUALS who qualified for the Finals.</t>
    </r>
  </si>
  <si>
    <r>
      <rPr>
        <b/>
        <sz val="10"/>
        <color indexed="10"/>
        <rFont val="Arial"/>
        <family val="2"/>
      </rPr>
      <t>NOTE:</t>
    </r>
    <r>
      <rPr>
        <sz val="10"/>
        <color indexed="8"/>
        <rFont val="Arial"/>
        <family val="2"/>
      </rPr>
      <t xml:space="preserve"> In the green "Qfy" Column A you MUST enter the numbers, 1, 2 and 3 to denote the three TEAMS who qualified for the Finals. </t>
    </r>
    <r>
      <rPr>
        <b/>
        <sz val="10"/>
        <color indexed="8"/>
        <rFont val="Arial"/>
        <family val="2"/>
      </rPr>
      <t>ALSO,</t>
    </r>
    <r>
      <rPr>
        <sz val="10"/>
        <color indexed="8"/>
        <rFont val="Arial"/>
        <family val="2"/>
      </rPr>
      <t xml:space="preserve"> cells shaded yellow in the Score and Place columns indicate a tie.</t>
    </r>
  </si>
  <si>
    <r>
      <rPr>
        <b/>
        <sz val="11"/>
        <color indexed="10"/>
        <rFont val="Calibri"/>
        <family val="2"/>
      </rPr>
      <t xml:space="preserve">NOTE: </t>
    </r>
    <r>
      <rPr>
        <sz val="11"/>
        <color theme="1"/>
        <rFont val="Calibri"/>
        <family val="2"/>
      </rPr>
      <t>After entering player scores, do not forget to go to the "Denote Qualifiers" tab and go through the process to select those advancing to the Finals.</t>
    </r>
  </si>
  <si>
    <t>Golfers</t>
  </si>
  <si>
    <t>5th</t>
  </si>
  <si>
    <t>Sort-Pl</t>
  </si>
  <si>
    <t>Sort-Score</t>
  </si>
  <si>
    <t>Hackett Catholic Prep</t>
  </si>
  <si>
    <t>Eastern Hills</t>
  </si>
  <si>
    <t>Kalamazoo</t>
  </si>
  <si>
    <t>Alan Radomsky</t>
  </si>
  <si>
    <t>GR West Catholic</t>
  </si>
  <si>
    <t>Jim Fischer</t>
  </si>
  <si>
    <t>Lansing Catholic</t>
  </si>
  <si>
    <t>Kim Johnson</t>
  </si>
  <si>
    <t>Kalamazoo Christian</t>
  </si>
  <si>
    <t>Dave Wassink</t>
  </si>
  <si>
    <t>North Pointe Christian</t>
  </si>
  <si>
    <t>Tom Koert</t>
  </si>
  <si>
    <t xml:space="preserve">Comstock </t>
  </si>
  <si>
    <t>Tracy Daniel</t>
  </si>
  <si>
    <t>Calvin Christian</t>
  </si>
  <si>
    <t>Dan Olthoff</t>
  </si>
  <si>
    <t>Lake Michigan Catholic</t>
  </si>
  <si>
    <t>Kristina Nuter</t>
  </si>
  <si>
    <t>Portland</t>
  </si>
  <si>
    <t>Sarah Honsowitz</t>
  </si>
  <si>
    <t>Olivet</t>
  </si>
  <si>
    <t>Suzie Kramer</t>
  </si>
  <si>
    <t>Michigan Lutheran</t>
  </si>
  <si>
    <t>Ruth Gephart</t>
  </si>
  <si>
    <t>Martin</t>
  </si>
  <si>
    <t>Tony Mitchell</t>
  </si>
  <si>
    <t>Becca Radomsky</t>
  </si>
  <si>
    <t>Lizzie Stull</t>
  </si>
  <si>
    <t>Naomi Keyte</t>
  </si>
  <si>
    <t>Molly Clark</t>
  </si>
  <si>
    <t>Analyse Hopping</t>
  </si>
  <si>
    <t>Hanna Setlock</t>
  </si>
  <si>
    <t>Meredith Harkema</t>
  </si>
  <si>
    <t>Lindsay Reens</t>
  </si>
  <si>
    <t>Abigail Meder</t>
  </si>
  <si>
    <t>Grace Castle</t>
  </si>
  <si>
    <t>Elaina Walling</t>
  </si>
  <si>
    <t>Keighen Morley</t>
  </si>
  <si>
    <t>Isabelle Johns</t>
  </si>
  <si>
    <t>Haley Sikkenga</t>
  </si>
  <si>
    <t>Carmen Katje</t>
  </si>
  <si>
    <t>Gillian Heidema</t>
  </si>
  <si>
    <t>Abigail Dykema</t>
  </si>
  <si>
    <t>Jaxsen Meldrum</t>
  </si>
  <si>
    <t>Jessica Zylstra</t>
  </si>
  <si>
    <t>Meredith Schrock</t>
  </si>
  <si>
    <t>Amelia Gonzalez</t>
  </si>
  <si>
    <t>Ashley Smith</t>
  </si>
  <si>
    <t>Kathryn Weflen</t>
  </si>
  <si>
    <t>Abby Schreiner</t>
  </si>
  <si>
    <t>Mikala Sims</t>
  </si>
  <si>
    <t>Sara Preston</t>
  </si>
  <si>
    <t>Lauren Bonds</t>
  </si>
  <si>
    <t>Abby House</t>
  </si>
  <si>
    <t>Emily Elderkin</t>
  </si>
  <si>
    <t>Amanda Scholten</t>
  </si>
  <si>
    <t>Rachel Hofman</t>
  </si>
  <si>
    <t>Elizabeth Kuipers</t>
  </si>
  <si>
    <t>Alicia Ezinga</t>
  </si>
  <si>
    <t>Elizabeth Stolte</t>
  </si>
  <si>
    <t>Anna LaSata</t>
  </si>
  <si>
    <t>Mary Ellen Nuter</t>
  </si>
  <si>
    <t>Jessica Russell</t>
  </si>
  <si>
    <t>Megan Kapcia</t>
  </si>
  <si>
    <t>Chloe Adams</t>
  </si>
  <si>
    <t>Macey Seal</t>
  </si>
  <si>
    <t>Taylor Trierweiler</t>
  </si>
  <si>
    <t>Logan McLane</t>
  </si>
  <si>
    <t>Maddey Kidder</t>
  </si>
  <si>
    <t>Jasmine Gingrich</t>
  </si>
  <si>
    <t>Allie Kramer</t>
  </si>
  <si>
    <t>Emily McAdam</t>
  </si>
  <si>
    <t>Kelli Williams</t>
  </si>
  <si>
    <t>Allison Semenak</t>
  </si>
  <si>
    <t>Anna Pelkey</t>
  </si>
  <si>
    <t>Morgan McGhee</t>
  </si>
  <si>
    <t>Brittney DeMann</t>
  </si>
  <si>
    <t xml:space="preserve">  </t>
  </si>
  <si>
    <t>Emily Stull</t>
  </si>
  <si>
    <t>Haley Feldpausch</t>
  </si>
  <si>
    <t>Abi Koch</t>
  </si>
  <si>
    <t>Anika Gaska</t>
  </si>
  <si>
    <t>Abby Jaroszewicz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</si>
</sst>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0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 horizontal="left"/>
    </xf>
    <xf numFmtId="0" fontId="30" fillId="33" borderId="11" xfId="0" applyFont="1" applyFill="1" applyBorder="1" applyAlignment="1">
      <alignment/>
    </xf>
    <xf numFmtId="0" fontId="30" fillId="33" borderId="12" xfId="0" applyFont="1" applyFill="1" applyBorder="1" applyAlignment="1">
      <alignment horizontal="left"/>
    </xf>
    <xf numFmtId="0" fontId="48" fillId="33" borderId="14" xfId="0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9" fillId="0" borderId="16" xfId="0" applyFont="1" applyFill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/>
    </xf>
    <xf numFmtId="0" fontId="49" fillId="0" borderId="14" xfId="0" applyFont="1" applyFill="1" applyBorder="1" applyAlignment="1" applyProtection="1">
      <alignment horizontal="left"/>
      <protection/>
    </xf>
    <xf numFmtId="0" fontId="47" fillId="0" borderId="16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7" fillId="0" borderId="19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14" fontId="0" fillId="34" borderId="0" xfId="0" applyNumberFormat="1" applyFill="1" applyAlignment="1" applyProtection="1">
      <alignment horizontal="left"/>
      <protection locked="0"/>
    </xf>
    <xf numFmtId="0" fontId="47" fillId="34" borderId="0" xfId="0" applyFont="1" applyFill="1" applyAlignment="1" applyProtection="1">
      <alignment/>
      <protection locked="0"/>
    </xf>
    <xf numFmtId="0" fontId="47" fillId="34" borderId="16" xfId="0" applyFont="1" applyFill="1" applyBorder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  <xf numFmtId="167" fontId="47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169" fontId="44" fillId="0" borderId="0" xfId="0" applyNumberFormat="1" applyFont="1" applyAlignment="1">
      <alignment horizontal="left"/>
    </xf>
    <xf numFmtId="0" fontId="47" fillId="35" borderId="22" xfId="0" applyFont="1" applyFill="1" applyBorder="1" applyAlignment="1" applyProtection="1">
      <alignment horizontal="center" vertical="center" wrapText="1"/>
      <protection/>
    </xf>
    <xf numFmtId="0" fontId="47" fillId="35" borderId="23" xfId="0" applyFont="1" applyFill="1" applyBorder="1" applyAlignment="1" applyProtection="1">
      <alignment horizontal="center" vertical="center" wrapText="1"/>
      <protection/>
    </xf>
    <xf numFmtId="0" fontId="47" fillId="35" borderId="24" xfId="0" applyFont="1" applyFill="1" applyBorder="1" applyAlignment="1" applyProtection="1">
      <alignment horizontal="center" vertical="center" wrapText="1"/>
      <protection/>
    </xf>
    <xf numFmtId="0" fontId="47" fillId="35" borderId="25" xfId="0" applyFont="1" applyFill="1" applyBorder="1" applyAlignment="1" applyProtection="1">
      <alignment horizontal="center" vertical="center" wrapText="1"/>
      <protection/>
    </xf>
    <xf numFmtId="0" fontId="47" fillId="35" borderId="0" xfId="0" applyFont="1" applyFill="1" applyBorder="1" applyAlignment="1" applyProtection="1">
      <alignment horizontal="center" vertical="center" wrapText="1"/>
      <protection/>
    </xf>
    <xf numFmtId="0" fontId="47" fillId="35" borderId="26" xfId="0" applyFont="1" applyFill="1" applyBorder="1" applyAlignment="1" applyProtection="1">
      <alignment horizontal="center" vertical="center" wrapText="1"/>
      <protection/>
    </xf>
    <xf numFmtId="0" fontId="47" fillId="35" borderId="27" xfId="0" applyFont="1" applyFill="1" applyBorder="1" applyAlignment="1" applyProtection="1">
      <alignment horizontal="center" vertical="center" wrapText="1"/>
      <protection/>
    </xf>
    <xf numFmtId="0" fontId="47" fillId="35" borderId="18" xfId="0" applyFont="1" applyFill="1" applyBorder="1" applyAlignment="1" applyProtection="1">
      <alignment horizontal="center" vertical="center" wrapText="1"/>
      <protection/>
    </xf>
    <xf numFmtId="0" fontId="47" fillId="35" borderId="28" xfId="0" applyFont="1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>
      <alignment horizontal="left" vertical="top" wrapText="1"/>
    </xf>
    <xf numFmtId="0" fontId="0" fillId="35" borderId="23" xfId="0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0" fillId="35" borderId="25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26" xfId="0" applyFill="1" applyBorder="1" applyAlignment="1">
      <alignment horizontal="left" vertical="top" wrapText="1"/>
    </xf>
    <xf numFmtId="0" fontId="0" fillId="35" borderId="27" xfId="0" applyFill="1" applyBorder="1" applyAlignment="1">
      <alignment horizontal="left" vertical="top" wrapText="1"/>
    </xf>
    <xf numFmtId="0" fontId="0" fillId="35" borderId="18" xfId="0" applyFill="1" applyBorder="1" applyAlignment="1">
      <alignment horizontal="left" vertical="top" wrapText="1"/>
    </xf>
    <xf numFmtId="0" fontId="0" fillId="35" borderId="28" xfId="0" applyFill="1" applyBorder="1" applyAlignment="1">
      <alignment horizontal="left" vertical="top" wrapText="1"/>
    </xf>
    <xf numFmtId="0" fontId="2" fillId="35" borderId="22" xfId="0" applyFont="1" applyFill="1" applyBorder="1" applyAlignment="1">
      <alignment horizontal="left" vertical="top" wrapText="1"/>
    </xf>
    <xf numFmtId="0" fontId="2" fillId="35" borderId="23" xfId="0" applyFont="1" applyFill="1" applyBorder="1" applyAlignment="1">
      <alignment horizontal="left" vertical="top" wrapText="1"/>
    </xf>
    <xf numFmtId="0" fontId="2" fillId="35" borderId="24" xfId="0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left" vertical="top" wrapText="1"/>
    </xf>
    <xf numFmtId="0" fontId="2" fillId="35" borderId="27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left" vertical="top" wrapText="1"/>
    </xf>
    <xf numFmtId="0" fontId="2" fillId="35" borderId="28" xfId="0" applyFont="1" applyFill="1" applyBorder="1" applyAlignment="1">
      <alignment horizontal="left" vertical="top" wrapText="1"/>
    </xf>
    <xf numFmtId="0" fontId="47" fillId="35" borderId="22" xfId="0" applyFont="1" applyFill="1" applyBorder="1" applyAlignment="1">
      <alignment horizontal="left" vertical="top" wrapText="1"/>
    </xf>
    <xf numFmtId="0" fontId="47" fillId="35" borderId="23" xfId="0" applyFont="1" applyFill="1" applyBorder="1" applyAlignment="1">
      <alignment horizontal="left" vertical="top" wrapText="1"/>
    </xf>
    <xf numFmtId="0" fontId="47" fillId="35" borderId="24" xfId="0" applyFont="1" applyFill="1" applyBorder="1" applyAlignment="1">
      <alignment horizontal="left" vertical="top" wrapText="1"/>
    </xf>
    <xf numFmtId="0" fontId="47" fillId="35" borderId="25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top" wrapText="1"/>
    </xf>
    <xf numFmtId="0" fontId="47" fillId="35" borderId="26" xfId="0" applyFont="1" applyFill="1" applyBorder="1" applyAlignment="1">
      <alignment horizontal="left" vertical="top" wrapText="1"/>
    </xf>
    <xf numFmtId="0" fontId="47" fillId="35" borderId="27" xfId="0" applyFont="1" applyFill="1" applyBorder="1" applyAlignment="1">
      <alignment horizontal="left" vertical="top" wrapText="1"/>
    </xf>
    <xf numFmtId="0" fontId="47" fillId="35" borderId="18" xfId="0" applyFont="1" applyFill="1" applyBorder="1" applyAlignment="1">
      <alignment horizontal="left" vertical="top" wrapText="1"/>
    </xf>
    <xf numFmtId="0" fontId="47" fillId="35" borderId="28" xfId="0" applyFont="1" applyFill="1" applyBorder="1" applyAlignment="1">
      <alignment horizontal="left" vertical="top" wrapText="1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14" fontId="53" fillId="0" borderId="27" xfId="0" applyNumberFormat="1" applyFont="1" applyBorder="1" applyAlignment="1">
      <alignment horizontal="center" vertical="center"/>
    </xf>
    <xf numFmtId="14" fontId="53" fillId="0" borderId="18" xfId="0" applyNumberFormat="1" applyFont="1" applyBorder="1" applyAlignment="1">
      <alignment horizontal="center" vertical="center"/>
    </xf>
    <xf numFmtId="14" fontId="53" fillId="0" borderId="28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3" sqref="B23"/>
    </sheetView>
  </sheetViews>
  <sheetFormatPr defaultColWidth="8.8515625" defaultRowHeight="15"/>
  <cols>
    <col min="1" max="1" width="4.421875" style="0" customWidth="1"/>
    <col min="2" max="2" width="18.28125" style="0" customWidth="1"/>
    <col min="3" max="3" width="25.140625" style="8" customWidth="1"/>
    <col min="4" max="4" width="1.8515625" style="0" customWidth="1"/>
    <col min="5" max="5" width="5.8515625" style="8" hidden="1" customWidth="1"/>
    <col min="6" max="6" width="7.421875" style="8" hidden="1" customWidth="1"/>
    <col min="7" max="7" width="4.00390625" style="8" hidden="1" customWidth="1"/>
    <col min="8" max="8" width="10.421875" style="68" hidden="1" customWidth="1"/>
    <col min="9" max="9" width="7.00390625" style="8" hidden="1" customWidth="1"/>
    <col min="10" max="10" width="17.421875" style="8" hidden="1" customWidth="1"/>
    <col min="11" max="11" width="5.8515625" style="8" hidden="1" customWidth="1"/>
    <col min="12" max="12" width="5.7109375" style="8" hidden="1" customWidth="1"/>
  </cols>
  <sheetData>
    <row r="1" spans="1:3" ht="13.5">
      <c r="A1" s="15"/>
      <c r="B1" s="18"/>
      <c r="C1" s="19"/>
    </row>
    <row r="2" spans="2:3" ht="13.5">
      <c r="B2" s="9" t="s">
        <v>10</v>
      </c>
      <c r="C2" s="51">
        <v>2015</v>
      </c>
    </row>
    <row r="3" spans="2:3" ht="13.5">
      <c r="B3" s="9" t="s">
        <v>9</v>
      </c>
      <c r="C3" s="51" t="s">
        <v>22</v>
      </c>
    </row>
    <row r="4" spans="2:3" ht="13.5">
      <c r="B4" s="9" t="s">
        <v>11</v>
      </c>
      <c r="C4" s="51">
        <v>4</v>
      </c>
    </row>
    <row r="5" spans="2:3" ht="13.5">
      <c r="B5" s="9" t="s">
        <v>23</v>
      </c>
      <c r="C5" s="51">
        <v>17</v>
      </c>
    </row>
    <row r="6" spans="2:3" ht="13.5">
      <c r="B6" s="9" t="s">
        <v>12</v>
      </c>
      <c r="C6" s="51" t="s">
        <v>33</v>
      </c>
    </row>
    <row r="7" spans="2:3" ht="13.5">
      <c r="B7" s="9" t="s">
        <v>13</v>
      </c>
      <c r="C7" s="51" t="s">
        <v>34</v>
      </c>
    </row>
    <row r="8" spans="2:3" ht="13.5">
      <c r="B8" s="9" t="s">
        <v>14</v>
      </c>
      <c r="C8" s="52">
        <v>42284</v>
      </c>
    </row>
    <row r="10" spans="1:12" ht="13.5">
      <c r="A10" s="15"/>
      <c r="B10" s="16" t="s">
        <v>19</v>
      </c>
      <c r="C10" s="17" t="s">
        <v>20</v>
      </c>
      <c r="E10" s="69" t="s">
        <v>5</v>
      </c>
      <c r="F10" s="69" t="s">
        <v>28</v>
      </c>
      <c r="G10" s="69" t="s">
        <v>29</v>
      </c>
      <c r="H10" s="70" t="s">
        <v>31</v>
      </c>
      <c r="I10" s="69" t="s">
        <v>30</v>
      </c>
      <c r="J10" s="69" t="s">
        <v>16</v>
      </c>
      <c r="K10" s="69" t="s">
        <v>5</v>
      </c>
      <c r="L10" s="69" t="s">
        <v>6</v>
      </c>
    </row>
    <row r="11" spans="1:12" ht="13.5">
      <c r="A11">
        <v>1</v>
      </c>
      <c r="B11" s="50" t="s">
        <v>32</v>
      </c>
      <c r="C11" s="51" t="s">
        <v>35</v>
      </c>
      <c r="E11" s="8">
        <f>'STEP 6 - Final Report'!D11</f>
        <v>324</v>
      </c>
      <c r="F11" s="8">
        <f>COUNT('STEPS 2-3- Enter Players-Scores'!$G$2:$G$6)</f>
        <v>5</v>
      </c>
      <c r="G11" s="8">
        <f>MAX('STEPS 2-3- Enter Players-Scores'!$G$2:$G$6)</f>
        <v>92</v>
      </c>
      <c r="H11" s="68">
        <f>IF(F11=5,E11+G11/1000,IF(F11=4,E11+0.9,1000))+ROW(E11)/100000</f>
        <v>324.09211</v>
      </c>
      <c r="I11" s="8">
        <f>RANK(H11,$H$11:$H$26,1)</f>
        <v>1</v>
      </c>
      <c r="J11" s="8" t="str">
        <f>B11</f>
        <v>Hackett Catholic Prep</v>
      </c>
      <c r="K11" s="8">
        <f>E11</f>
        <v>324</v>
      </c>
      <c r="L11" s="8">
        <f>IF(E11=" ","",RANK(E11,E:E,1))</f>
        <v>1</v>
      </c>
    </row>
    <row r="12" spans="1:12" ht="13.5">
      <c r="A12">
        <v>2</v>
      </c>
      <c r="B12" s="50" t="s">
        <v>36</v>
      </c>
      <c r="C12" s="51" t="s">
        <v>37</v>
      </c>
      <c r="E12" s="8">
        <f>'STEP 6 - Final Report'!I11</f>
        <v>372</v>
      </c>
      <c r="F12" s="8">
        <f>COUNT('STEPS 2-3- Enter Players-Scores'!$G$7:$G$11)</f>
        <v>5</v>
      </c>
      <c r="G12" s="8">
        <f>MAX('STEPS 2-3- Enter Players-Scores'!$G$7:$G$11)</f>
        <v>107</v>
      </c>
      <c r="H12" s="68">
        <f aca="true" t="shared" si="0" ref="H12:H26">IF(F12=5,E12+G12/1000,IF(F12=4,E12+0.9,1000))+ROW(E12)/100000</f>
        <v>372.10712</v>
      </c>
      <c r="I12" s="8">
        <f aca="true" t="shared" si="1" ref="I12:I26">RANK(H12,$H$11:$H$26,1)</f>
        <v>4</v>
      </c>
      <c r="J12" s="8" t="str">
        <f aca="true" t="shared" si="2" ref="J12:J26">B12</f>
        <v>GR West Catholic</v>
      </c>
      <c r="K12" s="8">
        <f aca="true" t="shared" si="3" ref="K12:K26">E12</f>
        <v>372</v>
      </c>
      <c r="L12" s="8">
        <f aca="true" t="shared" si="4" ref="L12:L26">IF(E12=" ","",RANK(E12,E$1:E$65536,1))</f>
        <v>4</v>
      </c>
    </row>
    <row r="13" spans="1:12" ht="13.5">
      <c r="A13">
        <v>3</v>
      </c>
      <c r="B13" s="50" t="s">
        <v>38</v>
      </c>
      <c r="C13" s="51" t="s">
        <v>39</v>
      </c>
      <c r="E13" s="8">
        <f>'STEP 6 - Final Report'!D18</f>
        <v>363</v>
      </c>
      <c r="F13" s="8">
        <f>COUNT('STEPS 2-3- Enter Players-Scores'!$G$12:$G$16)</f>
        <v>5</v>
      </c>
      <c r="G13" s="8">
        <f>MAX('STEPS 2-3- Enter Players-Scores'!$G$12:$G$16)</f>
        <v>117</v>
      </c>
      <c r="H13" s="68">
        <f t="shared" si="0"/>
        <v>363.11713000000003</v>
      </c>
      <c r="I13" s="8">
        <f t="shared" si="1"/>
        <v>3</v>
      </c>
      <c r="J13" s="8" t="str">
        <f t="shared" si="2"/>
        <v>Lansing Catholic</v>
      </c>
      <c r="K13" s="8">
        <f t="shared" si="3"/>
        <v>363</v>
      </c>
      <c r="L13" s="8">
        <f t="shared" si="4"/>
        <v>3</v>
      </c>
    </row>
    <row r="14" spans="1:12" ht="13.5">
      <c r="A14">
        <v>4</v>
      </c>
      <c r="B14" s="50" t="s">
        <v>40</v>
      </c>
      <c r="C14" s="51" t="s">
        <v>41</v>
      </c>
      <c r="E14" s="8">
        <f>'STEP 6 - Final Report'!I18</f>
        <v>417</v>
      </c>
      <c r="F14" s="8">
        <f>COUNT('STEPS 2-3- Enter Players-Scores'!$G$17:$G$21)</f>
        <v>5</v>
      </c>
      <c r="G14" s="8">
        <f>MAX('STEPS 2-3- Enter Players-Scores'!$G$17:$G$21)</f>
        <v>117</v>
      </c>
      <c r="H14" s="68">
        <f t="shared" si="0"/>
        <v>417.11714</v>
      </c>
      <c r="I14" s="8">
        <f t="shared" si="1"/>
        <v>10</v>
      </c>
      <c r="J14" s="8" t="str">
        <f t="shared" si="2"/>
        <v>Kalamazoo Christian</v>
      </c>
      <c r="K14" s="8">
        <f t="shared" si="3"/>
        <v>417</v>
      </c>
      <c r="L14" s="8">
        <f t="shared" si="4"/>
        <v>10</v>
      </c>
    </row>
    <row r="15" spans="1:12" ht="13.5">
      <c r="A15">
        <v>5</v>
      </c>
      <c r="B15" s="50" t="s">
        <v>42</v>
      </c>
      <c r="C15" s="51" t="s">
        <v>43</v>
      </c>
      <c r="E15" s="8">
        <f>'STEP 6 - Final Report'!D25</f>
        <v>362</v>
      </c>
      <c r="F15" s="8">
        <f>COUNT('STEPS 2-3- Enter Players-Scores'!$G$22:$G$26)</f>
        <v>5</v>
      </c>
      <c r="G15" s="8">
        <f>MAX('STEPS 2-3- Enter Players-Scores'!$G$22:$G$26)</f>
        <v>101</v>
      </c>
      <c r="H15" s="68">
        <f t="shared" si="0"/>
        <v>362.10115</v>
      </c>
      <c r="I15" s="8">
        <f t="shared" si="1"/>
        <v>2</v>
      </c>
      <c r="J15" s="8" t="str">
        <f t="shared" si="2"/>
        <v>North Pointe Christian</v>
      </c>
      <c r="K15" s="8">
        <f t="shared" si="3"/>
        <v>362</v>
      </c>
      <c r="L15" s="8">
        <f t="shared" si="4"/>
        <v>2</v>
      </c>
    </row>
    <row r="16" spans="1:12" ht="13.5">
      <c r="A16">
        <v>6</v>
      </c>
      <c r="B16" s="50" t="s">
        <v>44</v>
      </c>
      <c r="C16" s="51" t="s">
        <v>45</v>
      </c>
      <c r="E16" s="8">
        <f>'STEP 6 - Final Report'!I25</f>
        <v>395</v>
      </c>
      <c r="F16" s="8">
        <f>COUNT('STEPS 2-3- Enter Players-Scores'!$G$27:$G$31)</f>
        <v>5</v>
      </c>
      <c r="G16" s="8">
        <f>MAX('STEPS 2-3- Enter Players-Scores'!$G$27:$G$31)</f>
        <v>112</v>
      </c>
      <c r="H16" s="68">
        <f t="shared" si="0"/>
        <v>395.11216</v>
      </c>
      <c r="I16" s="8">
        <f t="shared" si="1"/>
        <v>5</v>
      </c>
      <c r="J16" s="8" t="str">
        <f t="shared" si="2"/>
        <v>Comstock </v>
      </c>
      <c r="K16" s="8">
        <f t="shared" si="3"/>
        <v>395</v>
      </c>
      <c r="L16" s="8">
        <f t="shared" si="4"/>
        <v>5</v>
      </c>
    </row>
    <row r="17" spans="1:12" ht="13.5">
      <c r="A17">
        <v>7</v>
      </c>
      <c r="B17" s="50" t="s">
        <v>46</v>
      </c>
      <c r="C17" s="51" t="s">
        <v>47</v>
      </c>
      <c r="E17" s="8">
        <f>'STEP 6 - Final Report'!D32</f>
        <v>405</v>
      </c>
      <c r="F17" s="8">
        <f>COUNT('STEPS 2-3- Enter Players-Scores'!$G$32:$G$36)</f>
        <v>5</v>
      </c>
      <c r="G17" s="8">
        <f>MAX('STEPS 2-3- Enter Players-Scores'!$G$32:$G$36)</f>
        <v>108</v>
      </c>
      <c r="H17" s="68">
        <f t="shared" si="0"/>
        <v>405.10817000000003</v>
      </c>
      <c r="I17" s="8">
        <f t="shared" si="1"/>
        <v>7</v>
      </c>
      <c r="J17" s="8" t="str">
        <f t="shared" si="2"/>
        <v>Calvin Christian</v>
      </c>
      <c r="K17" s="8">
        <f t="shared" si="3"/>
        <v>405</v>
      </c>
      <c r="L17" s="8">
        <f t="shared" si="4"/>
        <v>7</v>
      </c>
    </row>
    <row r="18" spans="1:12" ht="13.5">
      <c r="A18">
        <v>8</v>
      </c>
      <c r="B18" s="50" t="s">
        <v>48</v>
      </c>
      <c r="C18" s="51" t="s">
        <v>49</v>
      </c>
      <c r="E18" s="8">
        <f>'STEP 6 - Final Report'!I32</f>
        <v>412</v>
      </c>
      <c r="F18" s="8">
        <f>COUNT('STEPS 2-3- Enter Players-Scores'!$G$37:$G$41)</f>
        <v>5</v>
      </c>
      <c r="G18" s="8">
        <f>MAX('STEPS 2-3- Enter Players-Scores'!$G$37:$G$41)</f>
        <v>113</v>
      </c>
      <c r="H18" s="68">
        <f t="shared" si="0"/>
        <v>412.11318</v>
      </c>
      <c r="I18" s="8">
        <f t="shared" si="1"/>
        <v>8</v>
      </c>
      <c r="J18" s="8" t="str">
        <f t="shared" si="2"/>
        <v>Lake Michigan Catholic</v>
      </c>
      <c r="K18" s="8">
        <f t="shared" si="3"/>
        <v>412</v>
      </c>
      <c r="L18" s="8">
        <f t="shared" si="4"/>
        <v>8</v>
      </c>
    </row>
    <row r="19" spans="1:12" ht="13.5">
      <c r="A19">
        <v>9</v>
      </c>
      <c r="B19" s="50" t="s">
        <v>50</v>
      </c>
      <c r="C19" s="51" t="s">
        <v>51</v>
      </c>
      <c r="E19" s="8">
        <f>'STEP 6 - Final Report'!D39</f>
        <v>395</v>
      </c>
      <c r="F19" s="8">
        <f>COUNT('STEPS 2-3- Enter Players-Scores'!$G$42:$G$46)</f>
        <v>5</v>
      </c>
      <c r="G19" s="8">
        <f>MAX('STEPS 2-3- Enter Players-Scores'!$G$42:$G$46)</f>
        <v>114</v>
      </c>
      <c r="H19" s="68">
        <f t="shared" si="0"/>
        <v>395.11418999999995</v>
      </c>
      <c r="I19" s="8">
        <f t="shared" si="1"/>
        <v>6</v>
      </c>
      <c r="J19" s="8" t="str">
        <f t="shared" si="2"/>
        <v>Portland</v>
      </c>
      <c r="K19" s="8">
        <f t="shared" si="3"/>
        <v>395</v>
      </c>
      <c r="L19" s="8">
        <f t="shared" si="4"/>
        <v>5</v>
      </c>
    </row>
    <row r="20" spans="1:12" ht="13.5">
      <c r="A20">
        <v>10</v>
      </c>
      <c r="B20" s="50" t="s">
        <v>52</v>
      </c>
      <c r="C20" s="51" t="s">
        <v>53</v>
      </c>
      <c r="E20" s="8">
        <f>'STEP 6 - Final Report'!I39</f>
        <v>412</v>
      </c>
      <c r="F20" s="8">
        <f>COUNT('STEPS 2-3- Enter Players-Scores'!$G$47:$G$51)</f>
        <v>5</v>
      </c>
      <c r="G20" s="8">
        <f>MAX('STEPS 2-3- Enter Players-Scores'!$G$47:$G$51)</f>
        <v>115</v>
      </c>
      <c r="H20" s="68">
        <f t="shared" si="0"/>
        <v>412.1152</v>
      </c>
      <c r="I20" s="8">
        <f t="shared" si="1"/>
        <v>9</v>
      </c>
      <c r="J20" s="8" t="str">
        <f t="shared" si="2"/>
        <v>Olivet</v>
      </c>
      <c r="K20" s="8">
        <f t="shared" si="3"/>
        <v>412</v>
      </c>
      <c r="L20" s="8">
        <f t="shared" si="4"/>
        <v>8</v>
      </c>
    </row>
    <row r="21" spans="1:12" ht="13.5">
      <c r="A21">
        <v>11</v>
      </c>
      <c r="B21" s="50" t="s">
        <v>54</v>
      </c>
      <c r="C21" s="51" t="s">
        <v>55</v>
      </c>
      <c r="E21" s="8">
        <f>'STEP 6 - Final Report'!D46</f>
        <v>471</v>
      </c>
      <c r="F21" s="8">
        <f>COUNT('STEPS 2-3- Enter Players-Scores'!$G$52:$G$56)</f>
        <v>5</v>
      </c>
      <c r="G21" s="8">
        <f>MAX('STEPS 2-3- Enter Players-Scores'!$G$52:$G$56)</f>
        <v>129</v>
      </c>
      <c r="H21" s="68">
        <f t="shared" si="0"/>
        <v>471.12921</v>
      </c>
      <c r="I21" s="8">
        <f t="shared" si="1"/>
        <v>11</v>
      </c>
      <c r="J21" s="8" t="str">
        <f t="shared" si="2"/>
        <v>Michigan Lutheran</v>
      </c>
      <c r="K21" s="8">
        <f t="shared" si="3"/>
        <v>471</v>
      </c>
      <c r="L21" s="8">
        <f t="shared" si="4"/>
        <v>11</v>
      </c>
    </row>
    <row r="22" spans="1:12" ht="13.5">
      <c r="A22">
        <v>12</v>
      </c>
      <c r="B22" s="50" t="s">
        <v>56</v>
      </c>
      <c r="C22" s="51" t="s">
        <v>57</v>
      </c>
      <c r="E22" s="8" t="str">
        <f>'STEP 6 - Final Report'!I46</f>
        <v> </v>
      </c>
      <c r="F22" s="8">
        <f>COUNT('STEPS 2-3- Enter Players-Scores'!$G$57:$G$61)</f>
        <v>1</v>
      </c>
      <c r="G22" s="8">
        <f>MAX('STEPS 2-3- Enter Players-Scores'!$G$57:$G$61)</f>
        <v>98</v>
      </c>
      <c r="H22" s="68">
        <f t="shared" si="0"/>
        <v>1000.00022</v>
      </c>
      <c r="I22" s="8">
        <f t="shared" si="1"/>
        <v>12</v>
      </c>
      <c r="J22" s="8" t="str">
        <f t="shared" si="2"/>
        <v>Martin</v>
      </c>
      <c r="K22" s="8" t="str">
        <f t="shared" si="3"/>
        <v> </v>
      </c>
      <c r="L22" s="8">
        <f t="shared" si="4"/>
      </c>
    </row>
    <row r="23" spans="1:12" ht="13.5">
      <c r="A23">
        <v>13</v>
      </c>
      <c r="B23" s="50" t="s">
        <v>18</v>
      </c>
      <c r="C23" s="51" t="s">
        <v>18</v>
      </c>
      <c r="E23" s="8" t="str">
        <f>'STEP 6 - Final Report'!D53</f>
        <v> </v>
      </c>
      <c r="F23" s="8">
        <f>COUNT('STEPS 2-3- Enter Players-Scores'!$G$62:$G$66)</f>
        <v>0</v>
      </c>
      <c r="G23" s="8">
        <f>MAX('STEPS 2-3- Enter Players-Scores'!$G$62:$G$66)</f>
        <v>0</v>
      </c>
      <c r="H23" s="68">
        <f t="shared" si="0"/>
        <v>1000.00023</v>
      </c>
      <c r="I23" s="8">
        <f t="shared" si="1"/>
        <v>13</v>
      </c>
      <c r="J23" s="8" t="str">
        <f t="shared" si="2"/>
        <v> </v>
      </c>
      <c r="K23" s="8" t="str">
        <f t="shared" si="3"/>
        <v> </v>
      </c>
      <c r="L23" s="8">
        <f t="shared" si="4"/>
      </c>
    </row>
    <row r="24" spans="1:12" ht="13.5">
      <c r="A24">
        <v>14</v>
      </c>
      <c r="B24" s="50" t="s">
        <v>18</v>
      </c>
      <c r="C24" s="51" t="s">
        <v>18</v>
      </c>
      <c r="E24" s="8" t="str">
        <f>'STEP 6 - Final Report'!I53</f>
        <v> </v>
      </c>
      <c r="F24" s="8">
        <f>COUNT('STEPS 2-3- Enter Players-Scores'!$G$67:$G$71)</f>
        <v>0</v>
      </c>
      <c r="G24" s="8">
        <f>MAX('STEPS 2-3- Enter Players-Scores'!$G$67:$G$71)</f>
        <v>0</v>
      </c>
      <c r="H24" s="68">
        <f t="shared" si="0"/>
        <v>1000.00024</v>
      </c>
      <c r="I24" s="8">
        <f t="shared" si="1"/>
        <v>14</v>
      </c>
      <c r="J24" s="8" t="str">
        <f t="shared" si="2"/>
        <v> </v>
      </c>
      <c r="K24" s="8" t="str">
        <f t="shared" si="3"/>
        <v> </v>
      </c>
      <c r="L24" s="8">
        <f t="shared" si="4"/>
      </c>
    </row>
    <row r="25" spans="1:12" ht="13.5">
      <c r="A25">
        <v>15</v>
      </c>
      <c r="B25" s="50" t="s">
        <v>18</v>
      </c>
      <c r="C25" s="51" t="s">
        <v>18</v>
      </c>
      <c r="E25" s="8" t="str">
        <f>'STEP 6 - Final Report'!D60</f>
        <v> </v>
      </c>
      <c r="F25" s="8">
        <f>COUNT('STEPS 2-3- Enter Players-Scores'!$G$72:$G$76)</f>
        <v>0</v>
      </c>
      <c r="G25" s="8">
        <f>MAX('STEPS 2-3- Enter Players-Scores'!$G$72:$G$76)</f>
        <v>0</v>
      </c>
      <c r="H25" s="68">
        <f t="shared" si="0"/>
        <v>1000.00025</v>
      </c>
      <c r="I25" s="8">
        <f t="shared" si="1"/>
        <v>15</v>
      </c>
      <c r="J25" s="8" t="str">
        <f t="shared" si="2"/>
        <v> </v>
      </c>
      <c r="K25" s="8" t="str">
        <f t="shared" si="3"/>
        <v> </v>
      </c>
      <c r="L25" s="8">
        <f t="shared" si="4"/>
      </c>
    </row>
    <row r="26" spans="1:12" ht="13.5">
      <c r="A26">
        <v>16</v>
      </c>
      <c r="B26" s="50" t="s">
        <v>18</v>
      </c>
      <c r="C26" s="51" t="s">
        <v>18</v>
      </c>
      <c r="E26" s="8" t="str">
        <f>'STEP 6 - Final Report'!I60</f>
        <v> </v>
      </c>
      <c r="F26" s="8">
        <f>COUNT('STEPS 2-3- Enter Players-Scores'!$G$77:$G$81)</f>
        <v>0</v>
      </c>
      <c r="G26" s="8">
        <f>MAX('STEPS 2-3- Enter Players-Scores'!$G$77:$G$81)</f>
        <v>0</v>
      </c>
      <c r="H26" s="68">
        <f t="shared" si="0"/>
        <v>1000.00026</v>
      </c>
      <c r="I26" s="8">
        <f t="shared" si="1"/>
        <v>16</v>
      </c>
      <c r="J26" s="8" t="str">
        <f t="shared" si="2"/>
        <v> </v>
      </c>
      <c r="K26" s="8" t="str">
        <f t="shared" si="3"/>
        <v> </v>
      </c>
      <c r="L26" s="8">
        <f t="shared" si="4"/>
      </c>
    </row>
  </sheetData>
  <sheetProtection sheet="1"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C14">
      <selection activeCell="G30" sqref="G30"/>
    </sheetView>
  </sheetViews>
  <sheetFormatPr defaultColWidth="9.140625" defaultRowHeight="15"/>
  <cols>
    <col min="1" max="2" width="9.140625" style="29" hidden="1" customWidth="1"/>
    <col min="3" max="3" width="25.8515625" style="35" customWidth="1"/>
    <col min="4" max="4" width="4.140625" style="36" customWidth="1"/>
    <col min="5" max="5" width="24.00390625" style="29" customWidth="1"/>
    <col min="6" max="6" width="4.140625" style="36" customWidth="1"/>
    <col min="7" max="8" width="7.421875" style="36" customWidth="1"/>
    <col min="9" max="9" width="2.28125" style="29" customWidth="1"/>
    <col min="10" max="11" width="8.8515625" style="0" customWidth="1"/>
    <col min="12" max="16384" width="9.140625" style="29" customWidth="1"/>
  </cols>
  <sheetData>
    <row r="1" spans="3:8" s="25" customFormat="1" ht="12">
      <c r="C1" s="20" t="s">
        <v>0</v>
      </c>
      <c r="D1" s="21" t="s">
        <v>1</v>
      </c>
      <c r="E1" s="22" t="s">
        <v>2</v>
      </c>
      <c r="F1" s="21" t="s">
        <v>4</v>
      </c>
      <c r="G1" s="23" t="s">
        <v>3</v>
      </c>
      <c r="H1" s="24" t="s">
        <v>6</v>
      </c>
    </row>
    <row r="2" spans="1:8" ht="13.5">
      <c r="A2" s="67">
        <f aca="true" t="shared" si="0" ref="A2:A33">IF(COUNT(H2)=1,H2+ROW(H2)/1000,500+ROW(H2)/1000)</f>
        <v>5.002</v>
      </c>
      <c r="B2" s="29">
        <f aca="true" t="shared" si="1" ref="B2:B33">RANK(A2,A$1:A$65536,1)</f>
        <v>5</v>
      </c>
      <c r="C2" s="26" t="str">
        <f>'STEP 1-Before the Tournament'!B11</f>
        <v>Hackett Catholic Prep</v>
      </c>
      <c r="D2" s="27">
        <v>1</v>
      </c>
      <c r="E2" s="53" t="s">
        <v>58</v>
      </c>
      <c r="F2" s="54">
        <v>12</v>
      </c>
      <c r="G2" s="55">
        <v>83</v>
      </c>
      <c r="H2" s="28">
        <f>IF(COUNT(G2)=1,RANK(G2,G:G,1),"")</f>
        <v>5</v>
      </c>
    </row>
    <row r="3" spans="1:8" ht="13.5">
      <c r="A3" s="67">
        <f t="shared" si="0"/>
        <v>1.003</v>
      </c>
      <c r="B3" s="29">
        <f t="shared" si="1"/>
        <v>1</v>
      </c>
      <c r="C3" s="30" t="str">
        <f>C2</f>
        <v>Hackett Catholic Prep</v>
      </c>
      <c r="D3" s="27">
        <v>2</v>
      </c>
      <c r="E3" s="53" t="s">
        <v>59</v>
      </c>
      <c r="F3" s="54">
        <v>12</v>
      </c>
      <c r="G3" s="55">
        <v>75</v>
      </c>
      <c r="H3" s="27">
        <f aca="true" t="shared" si="2" ref="H3:H66">IF(COUNT(G3)=1,RANK(G3,G$1:G$65536,1),"")</f>
        <v>1</v>
      </c>
    </row>
    <row r="4" spans="1:8" ht="13.5">
      <c r="A4" s="67">
        <f t="shared" si="0"/>
        <v>2.004</v>
      </c>
      <c r="B4" s="29">
        <f t="shared" si="1"/>
        <v>2</v>
      </c>
      <c r="C4" s="30" t="str">
        <f>C3</f>
        <v>Hackett Catholic Prep</v>
      </c>
      <c r="D4" s="27">
        <v>3</v>
      </c>
      <c r="E4" s="53" t="s">
        <v>60</v>
      </c>
      <c r="F4" s="54">
        <v>11</v>
      </c>
      <c r="G4" s="55">
        <v>76</v>
      </c>
      <c r="H4" s="27">
        <f t="shared" si="2"/>
        <v>2</v>
      </c>
    </row>
    <row r="5" spans="1:8" ht="13.5">
      <c r="A5" s="67">
        <f t="shared" si="0"/>
        <v>11.005</v>
      </c>
      <c r="B5" s="29">
        <f t="shared" si="1"/>
        <v>11</v>
      </c>
      <c r="C5" s="30" t="str">
        <f>C4</f>
        <v>Hackett Catholic Prep</v>
      </c>
      <c r="D5" s="27">
        <v>4</v>
      </c>
      <c r="E5" s="53" t="s">
        <v>61</v>
      </c>
      <c r="F5" s="54">
        <v>10</v>
      </c>
      <c r="G5" s="55">
        <v>90</v>
      </c>
      <c r="H5" s="27">
        <f t="shared" si="2"/>
        <v>11</v>
      </c>
    </row>
    <row r="6" spans="1:8" ht="15" thickBot="1">
      <c r="A6" s="67">
        <f t="shared" si="0"/>
        <v>12.006</v>
      </c>
      <c r="B6" s="29">
        <f t="shared" si="1"/>
        <v>12</v>
      </c>
      <c r="C6" s="30" t="str">
        <f>C5</f>
        <v>Hackett Catholic Prep</v>
      </c>
      <c r="D6" s="27">
        <v>5</v>
      </c>
      <c r="E6" s="53" t="s">
        <v>110</v>
      </c>
      <c r="F6" s="54">
        <v>9</v>
      </c>
      <c r="G6" s="55">
        <v>92</v>
      </c>
      <c r="H6" s="27">
        <f t="shared" si="2"/>
        <v>12</v>
      </c>
    </row>
    <row r="7" spans="1:12" ht="15" customHeight="1">
      <c r="A7" s="67">
        <f t="shared" si="0"/>
        <v>7.007</v>
      </c>
      <c r="B7" s="29">
        <f t="shared" si="1"/>
        <v>7</v>
      </c>
      <c r="C7" s="32" t="str">
        <f>'STEP 1-Before the Tournament'!B12</f>
        <v>GR West Catholic</v>
      </c>
      <c r="D7" s="28">
        <v>1</v>
      </c>
      <c r="E7" s="56" t="s">
        <v>62</v>
      </c>
      <c r="F7" s="57">
        <v>12</v>
      </c>
      <c r="G7" s="58">
        <v>86</v>
      </c>
      <c r="H7" s="28">
        <f t="shared" si="2"/>
        <v>7</v>
      </c>
      <c r="J7" s="80" t="s">
        <v>27</v>
      </c>
      <c r="K7" s="81"/>
      <c r="L7" s="82"/>
    </row>
    <row r="8" spans="1:12" ht="15" customHeight="1">
      <c r="A8" s="67">
        <f t="shared" si="0"/>
        <v>17.008</v>
      </c>
      <c r="B8" s="29">
        <f t="shared" si="1"/>
        <v>17</v>
      </c>
      <c r="C8" s="30" t="str">
        <f>C7</f>
        <v>GR West Catholic</v>
      </c>
      <c r="D8" s="27">
        <v>2</v>
      </c>
      <c r="E8" s="59" t="s">
        <v>63</v>
      </c>
      <c r="F8" s="54">
        <v>12</v>
      </c>
      <c r="G8" s="60">
        <v>94</v>
      </c>
      <c r="H8" s="27">
        <f t="shared" si="2"/>
        <v>17</v>
      </c>
      <c r="J8" s="83"/>
      <c r="K8" s="84"/>
      <c r="L8" s="85"/>
    </row>
    <row r="9" spans="1:12" ht="15" customHeight="1">
      <c r="A9" s="67">
        <f t="shared" si="0"/>
        <v>26.009</v>
      </c>
      <c r="B9" s="29">
        <f t="shared" si="1"/>
        <v>26</v>
      </c>
      <c r="C9" s="30" t="str">
        <f>C8</f>
        <v>GR West Catholic</v>
      </c>
      <c r="D9" s="27">
        <v>3</v>
      </c>
      <c r="E9" s="59" t="s">
        <v>64</v>
      </c>
      <c r="F9" s="54">
        <v>11</v>
      </c>
      <c r="G9" s="60">
        <v>99</v>
      </c>
      <c r="H9" s="27">
        <f t="shared" si="2"/>
        <v>26</v>
      </c>
      <c r="J9" s="83"/>
      <c r="K9" s="84"/>
      <c r="L9" s="85"/>
    </row>
    <row r="10" spans="1:12" ht="15" customHeight="1">
      <c r="A10" s="67">
        <f t="shared" si="0"/>
        <v>35.01</v>
      </c>
      <c r="B10" s="29">
        <f t="shared" si="1"/>
        <v>35</v>
      </c>
      <c r="C10" s="30" t="str">
        <f>C9</f>
        <v>GR West Catholic</v>
      </c>
      <c r="D10" s="27">
        <v>4</v>
      </c>
      <c r="E10" s="59" t="s">
        <v>65</v>
      </c>
      <c r="F10" s="54">
        <v>9</v>
      </c>
      <c r="G10" s="60">
        <v>107</v>
      </c>
      <c r="H10" s="27">
        <f t="shared" si="2"/>
        <v>35</v>
      </c>
      <c r="J10" s="83"/>
      <c r="K10" s="84"/>
      <c r="L10" s="85"/>
    </row>
    <row r="11" spans="1:12" ht="15" customHeight="1">
      <c r="A11" s="67">
        <f t="shared" si="0"/>
        <v>16.011</v>
      </c>
      <c r="B11" s="29">
        <f t="shared" si="1"/>
        <v>16</v>
      </c>
      <c r="C11" s="30" t="str">
        <f>C10</f>
        <v>GR West Catholic</v>
      </c>
      <c r="D11" s="27">
        <v>5</v>
      </c>
      <c r="E11" s="59" t="s">
        <v>114</v>
      </c>
      <c r="F11" s="54">
        <v>11</v>
      </c>
      <c r="G11" s="60">
        <v>93</v>
      </c>
      <c r="H11" s="31">
        <f t="shared" si="2"/>
        <v>16</v>
      </c>
      <c r="J11" s="83"/>
      <c r="K11" s="84"/>
      <c r="L11" s="85"/>
    </row>
    <row r="12" spans="1:12" ht="15" customHeight="1">
      <c r="A12" s="67">
        <f t="shared" si="0"/>
        <v>4.012</v>
      </c>
      <c r="B12" s="29">
        <f t="shared" si="1"/>
        <v>4</v>
      </c>
      <c r="C12" s="32" t="str">
        <f>'STEP 1-Before the Tournament'!B13</f>
        <v>Lansing Catholic</v>
      </c>
      <c r="D12" s="28">
        <v>1</v>
      </c>
      <c r="E12" s="56" t="s">
        <v>66</v>
      </c>
      <c r="F12" s="57">
        <v>11</v>
      </c>
      <c r="G12" s="58">
        <v>82</v>
      </c>
      <c r="H12" s="27">
        <f t="shared" si="2"/>
        <v>4</v>
      </c>
      <c r="J12" s="83"/>
      <c r="K12" s="84"/>
      <c r="L12" s="85"/>
    </row>
    <row r="13" spans="1:12" ht="15" customHeight="1">
      <c r="A13" s="67">
        <f t="shared" si="0"/>
        <v>27.013</v>
      </c>
      <c r="B13" s="29">
        <f t="shared" si="1"/>
        <v>27</v>
      </c>
      <c r="C13" s="30" t="str">
        <f>C12</f>
        <v>Lansing Catholic</v>
      </c>
      <c r="D13" s="27">
        <v>2</v>
      </c>
      <c r="E13" s="59" t="s">
        <v>67</v>
      </c>
      <c r="F13" s="54">
        <v>10</v>
      </c>
      <c r="G13" s="60">
        <v>100</v>
      </c>
      <c r="H13" s="27">
        <f t="shared" si="2"/>
        <v>27</v>
      </c>
      <c r="J13" s="83"/>
      <c r="K13" s="84"/>
      <c r="L13" s="85"/>
    </row>
    <row r="14" spans="1:12" ht="15" customHeight="1">
      <c r="A14" s="67">
        <f t="shared" si="0"/>
        <v>12.014</v>
      </c>
      <c r="B14" s="29">
        <f t="shared" si="1"/>
        <v>13</v>
      </c>
      <c r="C14" s="30" t="str">
        <f>C13</f>
        <v>Lansing Catholic</v>
      </c>
      <c r="D14" s="27">
        <v>3</v>
      </c>
      <c r="E14" s="59" t="s">
        <v>68</v>
      </c>
      <c r="F14" s="54">
        <v>12</v>
      </c>
      <c r="G14" s="60">
        <v>92</v>
      </c>
      <c r="H14" s="27">
        <f t="shared" si="2"/>
        <v>12</v>
      </c>
      <c r="J14" s="83"/>
      <c r="K14" s="84"/>
      <c r="L14" s="85"/>
    </row>
    <row r="15" spans="1:12" ht="15" customHeight="1">
      <c r="A15" s="67">
        <f t="shared" si="0"/>
        <v>9.015</v>
      </c>
      <c r="B15" s="29">
        <f t="shared" si="1"/>
        <v>9</v>
      </c>
      <c r="C15" s="30" t="str">
        <f>C14</f>
        <v>Lansing Catholic</v>
      </c>
      <c r="D15" s="27">
        <v>4</v>
      </c>
      <c r="E15" s="59" t="s">
        <v>69</v>
      </c>
      <c r="F15" s="54">
        <v>11</v>
      </c>
      <c r="G15" s="60">
        <v>89</v>
      </c>
      <c r="H15" s="27">
        <f t="shared" si="2"/>
        <v>9</v>
      </c>
      <c r="J15" s="83"/>
      <c r="K15" s="84"/>
      <c r="L15" s="85"/>
    </row>
    <row r="16" spans="1:12" ht="15" customHeight="1" thickBot="1">
      <c r="A16" s="67">
        <f t="shared" si="0"/>
        <v>52.016</v>
      </c>
      <c r="B16" s="29">
        <f t="shared" si="1"/>
        <v>52</v>
      </c>
      <c r="C16" s="33" t="str">
        <f>C15</f>
        <v>Lansing Catholic</v>
      </c>
      <c r="D16" s="31">
        <v>5</v>
      </c>
      <c r="E16" s="61" t="s">
        <v>70</v>
      </c>
      <c r="F16" s="62">
        <v>11</v>
      </c>
      <c r="G16" s="63">
        <v>117</v>
      </c>
      <c r="H16" s="27">
        <f t="shared" si="2"/>
        <v>52</v>
      </c>
      <c r="J16" s="86"/>
      <c r="K16" s="87"/>
      <c r="L16" s="88"/>
    </row>
    <row r="17" spans="1:8" ht="13.5">
      <c r="A17" s="67">
        <f t="shared" si="0"/>
        <v>6.017</v>
      </c>
      <c r="B17" s="29">
        <f t="shared" si="1"/>
        <v>6</v>
      </c>
      <c r="C17" s="34" t="str">
        <f>'STEP 1-Before the Tournament'!B14</f>
        <v>Kalamazoo Christian</v>
      </c>
      <c r="D17" s="27">
        <v>1</v>
      </c>
      <c r="E17" s="53" t="s">
        <v>71</v>
      </c>
      <c r="F17" s="54">
        <v>12</v>
      </c>
      <c r="G17" s="55">
        <v>85</v>
      </c>
      <c r="H17" s="28">
        <f t="shared" si="2"/>
        <v>6</v>
      </c>
    </row>
    <row r="18" spans="1:8" ht="13.5">
      <c r="A18" s="67">
        <f t="shared" si="0"/>
        <v>44.018</v>
      </c>
      <c r="B18" s="29">
        <f t="shared" si="1"/>
        <v>44</v>
      </c>
      <c r="C18" s="30" t="str">
        <f>C17</f>
        <v>Kalamazoo Christian</v>
      </c>
      <c r="D18" s="27">
        <v>2</v>
      </c>
      <c r="E18" s="53" t="s">
        <v>72</v>
      </c>
      <c r="F18" s="54">
        <v>10</v>
      </c>
      <c r="G18" s="55">
        <v>112</v>
      </c>
      <c r="H18" s="27">
        <f t="shared" si="2"/>
        <v>44</v>
      </c>
    </row>
    <row r="19" spans="1:8" ht="13.5">
      <c r="A19" s="67">
        <f t="shared" si="0"/>
        <v>42.019</v>
      </c>
      <c r="B19" s="29">
        <f t="shared" si="1"/>
        <v>42</v>
      </c>
      <c r="C19" s="30" t="str">
        <f>C18</f>
        <v>Kalamazoo Christian</v>
      </c>
      <c r="D19" s="27">
        <v>3</v>
      </c>
      <c r="E19" s="53" t="s">
        <v>73</v>
      </c>
      <c r="F19" s="54">
        <v>12</v>
      </c>
      <c r="G19" s="55">
        <v>111</v>
      </c>
      <c r="H19" s="27">
        <f t="shared" si="2"/>
        <v>42</v>
      </c>
    </row>
    <row r="20" spans="1:8" ht="13.5">
      <c r="A20" s="67">
        <f t="shared" si="0"/>
        <v>52.02</v>
      </c>
      <c r="B20" s="29">
        <f t="shared" si="1"/>
        <v>53</v>
      </c>
      <c r="C20" s="30" t="str">
        <f>C19</f>
        <v>Kalamazoo Christian</v>
      </c>
      <c r="D20" s="27">
        <v>4</v>
      </c>
      <c r="E20" s="53" t="s">
        <v>74</v>
      </c>
      <c r="F20" s="54">
        <v>11</v>
      </c>
      <c r="G20" s="55">
        <v>117</v>
      </c>
      <c r="H20" s="27">
        <f t="shared" si="2"/>
        <v>52</v>
      </c>
    </row>
    <row r="21" spans="1:8" ht="13.5">
      <c r="A21" s="67">
        <f t="shared" si="0"/>
        <v>40.021</v>
      </c>
      <c r="B21" s="29">
        <f t="shared" si="1"/>
        <v>40</v>
      </c>
      <c r="C21" s="30" t="str">
        <f>C20</f>
        <v>Kalamazoo Christian</v>
      </c>
      <c r="D21" s="27">
        <v>5</v>
      </c>
      <c r="E21" s="53" t="s">
        <v>75</v>
      </c>
      <c r="F21" s="54">
        <v>11</v>
      </c>
      <c r="G21" s="55">
        <v>109</v>
      </c>
      <c r="H21" s="31">
        <f t="shared" si="2"/>
        <v>40</v>
      </c>
    </row>
    <row r="22" spans="1:8" ht="13.5">
      <c r="A22" s="67">
        <f t="shared" si="0"/>
        <v>3.022</v>
      </c>
      <c r="B22" s="29">
        <f t="shared" si="1"/>
        <v>3</v>
      </c>
      <c r="C22" s="32" t="str">
        <f>'STEP 1-Before the Tournament'!B15</f>
        <v>North Pointe Christian</v>
      </c>
      <c r="D22" s="28">
        <v>1</v>
      </c>
      <c r="E22" s="56" t="s">
        <v>76</v>
      </c>
      <c r="F22" s="57">
        <v>12</v>
      </c>
      <c r="G22" s="58">
        <v>80</v>
      </c>
      <c r="H22" s="27">
        <f t="shared" si="2"/>
        <v>3</v>
      </c>
    </row>
    <row r="23" spans="1:8" ht="13.5">
      <c r="A23" s="67">
        <f t="shared" si="0"/>
        <v>9.023</v>
      </c>
      <c r="B23" s="29">
        <f t="shared" si="1"/>
        <v>10</v>
      </c>
      <c r="C23" s="30" t="str">
        <f>C22</f>
        <v>North Pointe Christian</v>
      </c>
      <c r="D23" s="27">
        <v>2</v>
      </c>
      <c r="E23" s="59" t="s">
        <v>77</v>
      </c>
      <c r="F23" s="54">
        <v>11</v>
      </c>
      <c r="G23" s="60">
        <v>89</v>
      </c>
      <c r="H23" s="27">
        <f t="shared" si="2"/>
        <v>9</v>
      </c>
    </row>
    <row r="24" spans="1:8" ht="13.5">
      <c r="A24" s="67">
        <f t="shared" si="0"/>
        <v>31.024</v>
      </c>
      <c r="B24" s="29">
        <f t="shared" si="1"/>
        <v>31</v>
      </c>
      <c r="C24" s="30" t="str">
        <f>C23</f>
        <v>North Pointe Christian</v>
      </c>
      <c r="D24" s="27">
        <v>3</v>
      </c>
      <c r="E24" s="59" t="s">
        <v>78</v>
      </c>
      <c r="F24" s="54">
        <v>10</v>
      </c>
      <c r="G24" s="60">
        <v>101</v>
      </c>
      <c r="H24" s="27">
        <f t="shared" si="2"/>
        <v>31</v>
      </c>
    </row>
    <row r="25" spans="1:8" ht="13.5">
      <c r="A25" s="67">
        <f t="shared" si="0"/>
        <v>19.025</v>
      </c>
      <c r="B25" s="29">
        <f t="shared" si="1"/>
        <v>19</v>
      </c>
      <c r="C25" s="30" t="str">
        <f>C24</f>
        <v>North Pointe Christian</v>
      </c>
      <c r="D25" s="27">
        <v>4</v>
      </c>
      <c r="E25" s="59" t="s">
        <v>79</v>
      </c>
      <c r="F25" s="54">
        <v>12</v>
      </c>
      <c r="G25" s="60">
        <v>95</v>
      </c>
      <c r="H25" s="27">
        <f t="shared" si="2"/>
        <v>19</v>
      </c>
    </row>
    <row r="26" spans="1:8" ht="13.5">
      <c r="A26" s="67">
        <f t="shared" si="0"/>
        <v>22.026</v>
      </c>
      <c r="B26" s="29">
        <f t="shared" si="1"/>
        <v>22</v>
      </c>
      <c r="C26" s="33" t="str">
        <f>C25</f>
        <v>North Pointe Christian</v>
      </c>
      <c r="D26" s="31">
        <v>5</v>
      </c>
      <c r="E26" s="61" t="s">
        <v>80</v>
      </c>
      <c r="F26" s="62">
        <v>10</v>
      </c>
      <c r="G26" s="63">
        <v>98</v>
      </c>
      <c r="H26" s="27">
        <f t="shared" si="2"/>
        <v>22</v>
      </c>
    </row>
    <row r="27" spans="1:8" ht="13.5">
      <c r="A27" s="67">
        <f t="shared" si="0"/>
        <v>12.027</v>
      </c>
      <c r="B27" s="29">
        <f t="shared" si="1"/>
        <v>14</v>
      </c>
      <c r="C27" s="34" t="str">
        <f>'STEP 1-Before the Tournament'!B16</f>
        <v>Comstock </v>
      </c>
      <c r="D27" s="27">
        <v>1</v>
      </c>
      <c r="E27" s="53" t="s">
        <v>81</v>
      </c>
      <c r="F27" s="54">
        <v>12</v>
      </c>
      <c r="G27" s="55">
        <v>92</v>
      </c>
      <c r="H27" s="28">
        <f t="shared" si="2"/>
        <v>12</v>
      </c>
    </row>
    <row r="28" spans="1:8" ht="13.5">
      <c r="A28" s="67">
        <f t="shared" si="0"/>
        <v>21.028</v>
      </c>
      <c r="B28" s="29">
        <f t="shared" si="1"/>
        <v>21</v>
      </c>
      <c r="C28" s="30" t="str">
        <f>C27</f>
        <v>Comstock </v>
      </c>
      <c r="D28" s="27">
        <v>2</v>
      </c>
      <c r="E28" s="53" t="s">
        <v>82</v>
      </c>
      <c r="F28" s="54">
        <v>12</v>
      </c>
      <c r="G28" s="55">
        <v>97</v>
      </c>
      <c r="H28" s="27">
        <f t="shared" si="2"/>
        <v>21</v>
      </c>
    </row>
    <row r="29" spans="1:8" ht="13.5">
      <c r="A29" s="67">
        <f t="shared" si="0"/>
        <v>44.029</v>
      </c>
      <c r="B29" s="29">
        <f t="shared" si="1"/>
        <v>45</v>
      </c>
      <c r="C29" s="30" t="str">
        <f>C28</f>
        <v>Comstock </v>
      </c>
      <c r="D29" s="27">
        <v>3</v>
      </c>
      <c r="E29" s="53" t="s">
        <v>83</v>
      </c>
      <c r="F29" s="54">
        <v>12</v>
      </c>
      <c r="G29" s="55">
        <v>112</v>
      </c>
      <c r="H29" s="27">
        <f t="shared" si="2"/>
        <v>44</v>
      </c>
    </row>
    <row r="30" spans="1:8" ht="13.5">
      <c r="A30" s="67">
        <f t="shared" si="0"/>
        <v>32.03</v>
      </c>
      <c r="B30" s="29">
        <f t="shared" si="1"/>
        <v>32</v>
      </c>
      <c r="C30" s="30" t="str">
        <f>C29</f>
        <v>Comstock </v>
      </c>
      <c r="D30" s="27">
        <v>4</v>
      </c>
      <c r="E30" s="53" t="s">
        <v>84</v>
      </c>
      <c r="F30" s="54">
        <v>11</v>
      </c>
      <c r="G30" s="55">
        <v>102</v>
      </c>
      <c r="H30" s="27">
        <f t="shared" si="2"/>
        <v>32</v>
      </c>
    </row>
    <row r="31" spans="1:8" ht="13.5">
      <c r="A31" s="67">
        <f t="shared" si="0"/>
        <v>33.031</v>
      </c>
      <c r="B31" s="29">
        <f t="shared" si="1"/>
        <v>33</v>
      </c>
      <c r="C31" s="30" t="str">
        <f>C30</f>
        <v>Comstock </v>
      </c>
      <c r="D31" s="27">
        <v>5</v>
      </c>
      <c r="E31" s="53" t="s">
        <v>85</v>
      </c>
      <c r="F31" s="54">
        <v>9</v>
      </c>
      <c r="G31" s="55">
        <v>104</v>
      </c>
      <c r="H31" s="31">
        <f t="shared" si="2"/>
        <v>33</v>
      </c>
    </row>
    <row r="32" spans="1:8" ht="13.5">
      <c r="A32" s="67">
        <f t="shared" si="0"/>
        <v>27.032</v>
      </c>
      <c r="B32" s="29">
        <f t="shared" si="1"/>
        <v>28</v>
      </c>
      <c r="C32" s="32" t="str">
        <f>'STEP 1-Before the Tournament'!B17</f>
        <v>Calvin Christian</v>
      </c>
      <c r="D32" s="28">
        <v>1</v>
      </c>
      <c r="E32" s="56" t="s">
        <v>86</v>
      </c>
      <c r="F32" s="57">
        <v>12</v>
      </c>
      <c r="G32" s="58">
        <v>100</v>
      </c>
      <c r="H32" s="27">
        <f t="shared" si="2"/>
        <v>27</v>
      </c>
    </row>
    <row r="33" spans="1:8" ht="13.5">
      <c r="A33" s="67">
        <f t="shared" si="0"/>
        <v>27.033</v>
      </c>
      <c r="B33" s="29">
        <f t="shared" si="1"/>
        <v>29</v>
      </c>
      <c r="C33" s="30" t="str">
        <f>C32</f>
        <v>Calvin Christian</v>
      </c>
      <c r="D33" s="27">
        <v>2</v>
      </c>
      <c r="E33" s="59" t="s">
        <v>87</v>
      </c>
      <c r="F33" s="54">
        <v>11</v>
      </c>
      <c r="G33" s="60">
        <v>100</v>
      </c>
      <c r="H33" s="27">
        <f t="shared" si="2"/>
        <v>27</v>
      </c>
    </row>
    <row r="34" spans="1:8" ht="13.5">
      <c r="A34" s="67">
        <f aca="true" t="shared" si="3" ref="A34:A65">IF(COUNT(H34)=1,H34+ROW(H34)/1000,500+ROW(H34)/1000)</f>
        <v>22.034</v>
      </c>
      <c r="B34" s="29">
        <f aca="true" t="shared" si="4" ref="B34:B65">RANK(A34,A$1:A$65536,1)</f>
        <v>23</v>
      </c>
      <c r="C34" s="30" t="str">
        <f>C33</f>
        <v>Calvin Christian</v>
      </c>
      <c r="D34" s="27">
        <v>3</v>
      </c>
      <c r="E34" s="59" t="s">
        <v>88</v>
      </c>
      <c r="F34" s="54">
        <v>12</v>
      </c>
      <c r="G34" s="60">
        <v>98</v>
      </c>
      <c r="H34" s="27">
        <f t="shared" si="2"/>
        <v>22</v>
      </c>
    </row>
    <row r="35" spans="1:8" ht="13.5">
      <c r="A35" s="67">
        <f t="shared" si="3"/>
        <v>38.035</v>
      </c>
      <c r="B35" s="29">
        <f t="shared" si="4"/>
        <v>38</v>
      </c>
      <c r="C35" s="30" t="str">
        <f>C34</f>
        <v>Calvin Christian</v>
      </c>
      <c r="D35" s="27">
        <v>4</v>
      </c>
      <c r="E35" s="59" t="s">
        <v>89</v>
      </c>
      <c r="F35" s="54">
        <v>11</v>
      </c>
      <c r="G35" s="60">
        <v>108</v>
      </c>
      <c r="H35" s="27">
        <f t="shared" si="2"/>
        <v>38</v>
      </c>
    </row>
    <row r="36" spans="1:8" ht="13.5">
      <c r="A36" s="67">
        <f t="shared" si="3"/>
        <v>35.036</v>
      </c>
      <c r="B36" s="29">
        <f t="shared" si="4"/>
        <v>36</v>
      </c>
      <c r="C36" s="33" t="str">
        <f>C35</f>
        <v>Calvin Christian</v>
      </c>
      <c r="D36" s="31">
        <v>5</v>
      </c>
      <c r="E36" s="61" t="s">
        <v>90</v>
      </c>
      <c r="F36" s="62">
        <v>11</v>
      </c>
      <c r="G36" s="63">
        <v>107</v>
      </c>
      <c r="H36" s="27">
        <f t="shared" si="2"/>
        <v>35</v>
      </c>
    </row>
    <row r="37" spans="1:8" ht="13.5">
      <c r="A37" s="67">
        <f t="shared" si="3"/>
        <v>8.037</v>
      </c>
      <c r="B37" s="29">
        <f t="shared" si="4"/>
        <v>8</v>
      </c>
      <c r="C37" s="34" t="str">
        <f>'STEP 1-Before the Tournament'!B18</f>
        <v>Lake Michigan Catholic</v>
      </c>
      <c r="D37" s="27">
        <v>1</v>
      </c>
      <c r="E37" s="53" t="s">
        <v>91</v>
      </c>
      <c r="F37" s="54">
        <v>11</v>
      </c>
      <c r="G37" s="55">
        <v>87</v>
      </c>
      <c r="H37" s="28">
        <f t="shared" si="2"/>
        <v>8</v>
      </c>
    </row>
    <row r="38" spans="1:8" ht="13.5">
      <c r="A38" s="67">
        <f t="shared" si="3"/>
        <v>47.038</v>
      </c>
      <c r="B38" s="29">
        <f t="shared" si="4"/>
        <v>47</v>
      </c>
      <c r="C38" s="30" t="str">
        <f>C37</f>
        <v>Lake Michigan Catholic</v>
      </c>
      <c r="D38" s="27">
        <v>2</v>
      </c>
      <c r="E38" s="53" t="s">
        <v>92</v>
      </c>
      <c r="F38" s="54">
        <v>10</v>
      </c>
      <c r="G38" s="55">
        <v>113</v>
      </c>
      <c r="H38" s="27">
        <f t="shared" si="2"/>
        <v>47</v>
      </c>
    </row>
    <row r="39" spans="1:8" ht="13.5">
      <c r="A39" s="67">
        <f t="shared" si="3"/>
        <v>33.039</v>
      </c>
      <c r="B39" s="29">
        <f t="shared" si="4"/>
        <v>34</v>
      </c>
      <c r="C39" s="30" t="str">
        <f>C38</f>
        <v>Lake Michigan Catholic</v>
      </c>
      <c r="D39" s="27">
        <v>3</v>
      </c>
      <c r="E39" s="53" t="s">
        <v>93</v>
      </c>
      <c r="F39" s="54">
        <v>10</v>
      </c>
      <c r="G39" s="55">
        <v>104</v>
      </c>
      <c r="H39" s="27">
        <f t="shared" si="2"/>
        <v>33</v>
      </c>
    </row>
    <row r="40" spans="1:8" ht="13.5">
      <c r="A40" s="67">
        <f t="shared" si="3"/>
        <v>47.04</v>
      </c>
      <c r="B40" s="29">
        <f t="shared" si="4"/>
        <v>48</v>
      </c>
      <c r="C40" s="30" t="str">
        <f>C39</f>
        <v>Lake Michigan Catholic</v>
      </c>
      <c r="D40" s="27">
        <v>4</v>
      </c>
      <c r="E40" s="53" t="s">
        <v>113</v>
      </c>
      <c r="F40" s="54">
        <v>9</v>
      </c>
      <c r="G40" s="55">
        <v>113</v>
      </c>
      <c r="H40" s="27">
        <f t="shared" si="2"/>
        <v>47</v>
      </c>
    </row>
    <row r="41" spans="1:8" ht="13.5">
      <c r="A41" s="67">
        <f t="shared" si="3"/>
        <v>38.041</v>
      </c>
      <c r="B41" s="29">
        <f t="shared" si="4"/>
        <v>39</v>
      </c>
      <c r="C41" s="30" t="str">
        <f>C40</f>
        <v>Lake Michigan Catholic</v>
      </c>
      <c r="D41" s="27">
        <v>5</v>
      </c>
      <c r="E41" s="53" t="s">
        <v>94</v>
      </c>
      <c r="F41" s="54">
        <v>12</v>
      </c>
      <c r="G41" s="55">
        <v>108</v>
      </c>
      <c r="H41" s="31">
        <f t="shared" si="2"/>
        <v>38</v>
      </c>
    </row>
    <row r="42" spans="1:8" ht="13.5">
      <c r="A42" s="67">
        <f t="shared" si="3"/>
        <v>20.042</v>
      </c>
      <c r="B42" s="29">
        <f t="shared" si="4"/>
        <v>20</v>
      </c>
      <c r="C42" s="32" t="str">
        <f>'STEP 1-Before the Tournament'!B19</f>
        <v>Portland</v>
      </c>
      <c r="D42" s="28">
        <v>1</v>
      </c>
      <c r="E42" s="56" t="s">
        <v>95</v>
      </c>
      <c r="F42" s="57">
        <v>12</v>
      </c>
      <c r="G42" s="58">
        <v>96</v>
      </c>
      <c r="H42" s="27">
        <f t="shared" si="2"/>
        <v>20</v>
      </c>
    </row>
    <row r="43" spans="1:8" ht="13.5">
      <c r="A43" s="67">
        <f t="shared" si="3"/>
        <v>27.043</v>
      </c>
      <c r="B43" s="29">
        <f t="shared" si="4"/>
        <v>30</v>
      </c>
      <c r="C43" s="30" t="str">
        <f>C42</f>
        <v>Portland</v>
      </c>
      <c r="D43" s="27">
        <v>2</v>
      </c>
      <c r="E43" s="59" t="s">
        <v>96</v>
      </c>
      <c r="F43" s="54">
        <v>12</v>
      </c>
      <c r="G43" s="60">
        <v>100</v>
      </c>
      <c r="H43" s="27">
        <f t="shared" si="2"/>
        <v>27</v>
      </c>
    </row>
    <row r="44" spans="1:8" ht="13.5">
      <c r="A44" s="67">
        <f t="shared" si="3"/>
        <v>12.044</v>
      </c>
      <c r="B44" s="29">
        <f t="shared" si="4"/>
        <v>15</v>
      </c>
      <c r="C44" s="30" t="str">
        <f>C43</f>
        <v>Portland</v>
      </c>
      <c r="D44" s="27">
        <v>3</v>
      </c>
      <c r="E44" s="59" t="s">
        <v>97</v>
      </c>
      <c r="F44" s="54">
        <v>12</v>
      </c>
      <c r="G44" s="60">
        <v>92</v>
      </c>
      <c r="H44" s="27">
        <f t="shared" si="2"/>
        <v>12</v>
      </c>
    </row>
    <row r="45" spans="1:8" ht="13.5">
      <c r="A45" s="67">
        <f t="shared" si="3"/>
        <v>35.045</v>
      </c>
      <c r="B45" s="29">
        <f t="shared" si="4"/>
        <v>37</v>
      </c>
      <c r="C45" s="30" t="str">
        <f>C44</f>
        <v>Portland</v>
      </c>
      <c r="D45" s="27">
        <v>4</v>
      </c>
      <c r="E45" s="59" t="s">
        <v>98</v>
      </c>
      <c r="F45" s="54">
        <v>10</v>
      </c>
      <c r="G45" s="60">
        <v>107</v>
      </c>
      <c r="H45" s="27">
        <f t="shared" si="2"/>
        <v>35</v>
      </c>
    </row>
    <row r="46" spans="1:8" ht="13.5">
      <c r="A46" s="67">
        <f t="shared" si="3"/>
        <v>50.046</v>
      </c>
      <c r="B46" s="29">
        <f t="shared" si="4"/>
        <v>50</v>
      </c>
      <c r="C46" s="33" t="str">
        <f>C45</f>
        <v>Portland</v>
      </c>
      <c r="D46" s="31">
        <v>5</v>
      </c>
      <c r="E46" s="61" t="s">
        <v>111</v>
      </c>
      <c r="F46" s="62">
        <v>12</v>
      </c>
      <c r="G46" s="63">
        <v>114</v>
      </c>
      <c r="H46" s="27">
        <f t="shared" si="2"/>
        <v>50</v>
      </c>
    </row>
    <row r="47" spans="1:8" ht="13.5">
      <c r="A47" s="67">
        <f t="shared" si="3"/>
        <v>22.047</v>
      </c>
      <c r="B47" s="29">
        <f t="shared" si="4"/>
        <v>24</v>
      </c>
      <c r="C47" s="34" t="str">
        <f>'STEP 1-Before the Tournament'!B20</f>
        <v>Olivet</v>
      </c>
      <c r="D47" s="27">
        <v>1</v>
      </c>
      <c r="E47" s="53" t="s">
        <v>99</v>
      </c>
      <c r="F47" s="54">
        <v>10</v>
      </c>
      <c r="G47" s="55">
        <v>98</v>
      </c>
      <c r="H47" s="28">
        <f t="shared" si="2"/>
        <v>22</v>
      </c>
    </row>
    <row r="48" spans="1:8" ht="13.5">
      <c r="A48" s="67">
        <f t="shared" si="3"/>
        <v>40.048</v>
      </c>
      <c r="B48" s="29">
        <f t="shared" si="4"/>
        <v>41</v>
      </c>
      <c r="C48" s="30" t="str">
        <f>C47</f>
        <v>Olivet</v>
      </c>
      <c r="D48" s="27">
        <v>2</v>
      </c>
      <c r="E48" s="53" t="s">
        <v>100</v>
      </c>
      <c r="F48" s="54">
        <v>12</v>
      </c>
      <c r="G48" s="55">
        <v>109</v>
      </c>
      <c r="H48" s="27">
        <f t="shared" si="2"/>
        <v>40</v>
      </c>
    </row>
    <row r="49" spans="1:8" ht="13.5">
      <c r="A49" s="67">
        <f t="shared" si="3"/>
        <v>17.049</v>
      </c>
      <c r="B49" s="29">
        <f t="shared" si="4"/>
        <v>18</v>
      </c>
      <c r="C49" s="30" t="str">
        <f>C48</f>
        <v>Olivet</v>
      </c>
      <c r="D49" s="27">
        <v>3</v>
      </c>
      <c r="E49" s="53" t="s">
        <v>101</v>
      </c>
      <c r="F49" s="54">
        <v>12</v>
      </c>
      <c r="G49" s="55">
        <v>94</v>
      </c>
      <c r="H49" s="27">
        <f t="shared" si="2"/>
        <v>17</v>
      </c>
    </row>
    <row r="50" spans="1:8" ht="13.5">
      <c r="A50" s="67">
        <f t="shared" si="3"/>
        <v>51.05</v>
      </c>
      <c r="B50" s="29">
        <f t="shared" si="4"/>
        <v>51</v>
      </c>
      <c r="C50" s="30" t="str">
        <f>C49</f>
        <v>Olivet</v>
      </c>
      <c r="D50" s="27">
        <v>4</v>
      </c>
      <c r="E50" s="53" t="s">
        <v>102</v>
      </c>
      <c r="F50" s="54">
        <v>12</v>
      </c>
      <c r="G50" s="55">
        <v>115</v>
      </c>
      <c r="H50" s="27">
        <f t="shared" si="2"/>
        <v>51</v>
      </c>
    </row>
    <row r="51" spans="1:8" ht="13.5">
      <c r="A51" s="67">
        <f t="shared" si="3"/>
        <v>42.051</v>
      </c>
      <c r="B51" s="29">
        <f t="shared" si="4"/>
        <v>43</v>
      </c>
      <c r="C51" s="30" t="str">
        <f>C50</f>
        <v>Olivet</v>
      </c>
      <c r="D51" s="27">
        <v>5</v>
      </c>
      <c r="E51" s="53" t="s">
        <v>103</v>
      </c>
      <c r="F51" s="54">
        <v>11</v>
      </c>
      <c r="G51" s="55">
        <v>111</v>
      </c>
      <c r="H51" s="31">
        <f t="shared" si="2"/>
        <v>42</v>
      </c>
    </row>
    <row r="52" spans="1:8" ht="13.5">
      <c r="A52" s="67">
        <f t="shared" si="3"/>
        <v>47.052</v>
      </c>
      <c r="B52" s="29">
        <f t="shared" si="4"/>
        <v>49</v>
      </c>
      <c r="C52" s="32" t="str">
        <f>'STEP 1-Before the Tournament'!B21</f>
        <v>Michigan Lutheran</v>
      </c>
      <c r="D52" s="28">
        <v>1</v>
      </c>
      <c r="E52" s="56" t="s">
        <v>104</v>
      </c>
      <c r="F52" s="57">
        <v>11</v>
      </c>
      <c r="G52" s="58">
        <v>113</v>
      </c>
      <c r="H52" s="27">
        <f t="shared" si="2"/>
        <v>47</v>
      </c>
    </row>
    <row r="53" spans="1:8" ht="13.5">
      <c r="A53" s="67">
        <f t="shared" si="3"/>
        <v>54.053</v>
      </c>
      <c r="B53" s="29">
        <f t="shared" si="4"/>
        <v>54</v>
      </c>
      <c r="C53" s="30" t="str">
        <f>C52</f>
        <v>Michigan Lutheran</v>
      </c>
      <c r="D53" s="27">
        <v>2</v>
      </c>
      <c r="E53" s="59" t="s">
        <v>105</v>
      </c>
      <c r="F53" s="54">
        <v>9</v>
      </c>
      <c r="G53" s="60">
        <v>119</v>
      </c>
      <c r="H53" s="27">
        <f t="shared" si="2"/>
        <v>54</v>
      </c>
    </row>
    <row r="54" spans="1:8" ht="13.5">
      <c r="A54" s="67">
        <f t="shared" si="3"/>
        <v>55.054</v>
      </c>
      <c r="B54" s="29">
        <f t="shared" si="4"/>
        <v>55</v>
      </c>
      <c r="C54" s="30" t="str">
        <f>C53</f>
        <v>Michigan Lutheran</v>
      </c>
      <c r="D54" s="27">
        <v>3</v>
      </c>
      <c r="E54" s="59" t="s">
        <v>106</v>
      </c>
      <c r="F54" s="54">
        <v>12</v>
      </c>
      <c r="G54" s="60">
        <v>127</v>
      </c>
      <c r="H54" s="27">
        <f t="shared" si="2"/>
        <v>55</v>
      </c>
    </row>
    <row r="55" spans="1:8" ht="13.5">
      <c r="A55" s="67">
        <f t="shared" si="3"/>
        <v>56.055</v>
      </c>
      <c r="B55" s="29">
        <f t="shared" si="4"/>
        <v>56</v>
      </c>
      <c r="C55" s="30" t="str">
        <f>C54</f>
        <v>Michigan Lutheran</v>
      </c>
      <c r="D55" s="27">
        <v>4</v>
      </c>
      <c r="E55" s="59" t="s">
        <v>107</v>
      </c>
      <c r="F55" s="54">
        <v>11</v>
      </c>
      <c r="G55" s="60">
        <v>129</v>
      </c>
      <c r="H55" s="27">
        <f t="shared" si="2"/>
        <v>56</v>
      </c>
    </row>
    <row r="56" spans="1:8" ht="13.5">
      <c r="A56" s="67">
        <f t="shared" si="3"/>
        <v>44.056</v>
      </c>
      <c r="B56" s="29">
        <f t="shared" si="4"/>
        <v>46</v>
      </c>
      <c r="C56" s="33" t="str">
        <f>C55</f>
        <v>Michigan Lutheran</v>
      </c>
      <c r="D56" s="31">
        <v>5</v>
      </c>
      <c r="E56" s="61" t="s">
        <v>112</v>
      </c>
      <c r="F56" s="62">
        <v>9</v>
      </c>
      <c r="G56" s="63">
        <v>112</v>
      </c>
      <c r="H56" s="27">
        <f t="shared" si="2"/>
        <v>44</v>
      </c>
    </row>
    <row r="57" spans="1:8" ht="13.5">
      <c r="A57" s="67">
        <f t="shared" si="3"/>
        <v>22.057</v>
      </c>
      <c r="B57" s="29">
        <f t="shared" si="4"/>
        <v>25</v>
      </c>
      <c r="C57" s="34" t="str">
        <f>'STEP 1-Before the Tournament'!B22</f>
        <v>Martin</v>
      </c>
      <c r="D57" s="27">
        <v>1</v>
      </c>
      <c r="E57" s="53" t="s">
        <v>108</v>
      </c>
      <c r="F57" s="54">
        <v>11</v>
      </c>
      <c r="G57" s="55">
        <v>98</v>
      </c>
      <c r="H57" s="28">
        <f t="shared" si="2"/>
        <v>22</v>
      </c>
    </row>
    <row r="58" spans="1:8" ht="13.5">
      <c r="A58" s="67">
        <f t="shared" si="3"/>
        <v>500.058</v>
      </c>
      <c r="B58" s="29">
        <f t="shared" si="4"/>
        <v>57</v>
      </c>
      <c r="C58" s="30" t="str">
        <f>C57</f>
        <v>Martin</v>
      </c>
      <c r="D58" s="27">
        <v>2</v>
      </c>
      <c r="E58" s="53" t="s">
        <v>18</v>
      </c>
      <c r="F58" s="54" t="s">
        <v>18</v>
      </c>
      <c r="G58" s="55"/>
      <c r="H58" s="27">
        <f t="shared" si="2"/>
      </c>
    </row>
    <row r="59" spans="1:8" ht="13.5">
      <c r="A59" s="67">
        <f t="shared" si="3"/>
        <v>500.059</v>
      </c>
      <c r="B59" s="29">
        <f t="shared" si="4"/>
        <v>58</v>
      </c>
      <c r="C59" s="30" t="str">
        <f>C58</f>
        <v>Martin</v>
      </c>
      <c r="D59" s="27">
        <v>3</v>
      </c>
      <c r="E59" s="53" t="s">
        <v>18</v>
      </c>
      <c r="F59" s="54" t="s">
        <v>18</v>
      </c>
      <c r="G59" s="55"/>
      <c r="H59" s="27">
        <f t="shared" si="2"/>
      </c>
    </row>
    <row r="60" spans="1:8" ht="13.5">
      <c r="A60" s="67">
        <f t="shared" si="3"/>
        <v>500.06</v>
      </c>
      <c r="B60" s="29">
        <f t="shared" si="4"/>
        <v>59</v>
      </c>
      <c r="C60" s="30" t="str">
        <f>C59</f>
        <v>Martin</v>
      </c>
      <c r="D60" s="27">
        <v>4</v>
      </c>
      <c r="E60" s="53" t="s">
        <v>18</v>
      </c>
      <c r="F60" s="54" t="s">
        <v>18</v>
      </c>
      <c r="G60" s="55"/>
      <c r="H60" s="27">
        <f t="shared" si="2"/>
      </c>
    </row>
    <row r="61" spans="1:8" ht="13.5">
      <c r="A61" s="67">
        <f t="shared" si="3"/>
        <v>500.061</v>
      </c>
      <c r="B61" s="29">
        <f t="shared" si="4"/>
        <v>60</v>
      </c>
      <c r="C61" s="30" t="str">
        <f>C60</f>
        <v>Martin</v>
      </c>
      <c r="D61" s="27">
        <v>5</v>
      </c>
      <c r="E61" s="53" t="s">
        <v>18</v>
      </c>
      <c r="F61" s="54" t="s">
        <v>18</v>
      </c>
      <c r="G61" s="55"/>
      <c r="H61" s="31">
        <f t="shared" si="2"/>
      </c>
    </row>
    <row r="62" spans="1:8" ht="13.5">
      <c r="A62" s="67">
        <f t="shared" si="3"/>
        <v>500.062</v>
      </c>
      <c r="B62" s="29">
        <f t="shared" si="4"/>
        <v>61</v>
      </c>
      <c r="C62" s="32" t="str">
        <f>'STEP 1-Before the Tournament'!B23</f>
        <v> </v>
      </c>
      <c r="D62" s="28">
        <v>1</v>
      </c>
      <c r="E62" s="56" t="s">
        <v>109</v>
      </c>
      <c r="F62" s="57" t="s">
        <v>18</v>
      </c>
      <c r="G62" s="58"/>
      <c r="H62" s="27">
        <f t="shared" si="2"/>
      </c>
    </row>
    <row r="63" spans="1:8" ht="13.5">
      <c r="A63" s="67">
        <f t="shared" si="3"/>
        <v>500.063</v>
      </c>
      <c r="B63" s="29">
        <f t="shared" si="4"/>
        <v>62</v>
      </c>
      <c r="C63" s="30" t="str">
        <f>C62</f>
        <v> </v>
      </c>
      <c r="D63" s="27">
        <v>2</v>
      </c>
      <c r="E63" s="59" t="s">
        <v>18</v>
      </c>
      <c r="F63" s="54" t="s">
        <v>18</v>
      </c>
      <c r="G63" s="60"/>
      <c r="H63" s="27">
        <f t="shared" si="2"/>
      </c>
    </row>
    <row r="64" spans="1:8" ht="13.5">
      <c r="A64" s="67">
        <f t="shared" si="3"/>
        <v>500.064</v>
      </c>
      <c r="B64" s="29">
        <f t="shared" si="4"/>
        <v>63</v>
      </c>
      <c r="C64" s="30" t="str">
        <f>C63</f>
        <v> </v>
      </c>
      <c r="D64" s="27">
        <v>3</v>
      </c>
      <c r="E64" s="59" t="s">
        <v>18</v>
      </c>
      <c r="F64" s="54" t="s">
        <v>18</v>
      </c>
      <c r="G64" s="60"/>
      <c r="H64" s="27">
        <f t="shared" si="2"/>
      </c>
    </row>
    <row r="65" spans="1:8" ht="13.5">
      <c r="A65" s="67">
        <f t="shared" si="3"/>
        <v>500.065</v>
      </c>
      <c r="B65" s="29">
        <f t="shared" si="4"/>
        <v>64</v>
      </c>
      <c r="C65" s="30" t="str">
        <f>C64</f>
        <v> </v>
      </c>
      <c r="D65" s="27">
        <v>4</v>
      </c>
      <c r="E65" s="59" t="s">
        <v>18</v>
      </c>
      <c r="F65" s="54" t="s">
        <v>18</v>
      </c>
      <c r="G65" s="60"/>
      <c r="H65" s="27">
        <f t="shared" si="2"/>
      </c>
    </row>
    <row r="66" spans="1:8" ht="13.5">
      <c r="A66" s="67">
        <f aca="true" t="shared" si="5" ref="A66:A81">IF(COUNT(H66)=1,H66+ROW(H66)/1000,500+ROW(H66)/1000)</f>
        <v>500.066</v>
      </c>
      <c r="B66" s="29">
        <f aca="true" t="shared" si="6" ref="B66:B81">RANK(A66,A$1:A$65536,1)</f>
        <v>65</v>
      </c>
      <c r="C66" s="33" t="str">
        <f>C65</f>
        <v> </v>
      </c>
      <c r="D66" s="31">
        <v>5</v>
      </c>
      <c r="E66" s="61" t="s">
        <v>18</v>
      </c>
      <c r="F66" s="62" t="s">
        <v>18</v>
      </c>
      <c r="G66" s="63"/>
      <c r="H66" s="27">
        <f t="shared" si="2"/>
      </c>
    </row>
    <row r="67" spans="1:8" ht="13.5">
      <c r="A67" s="67">
        <f t="shared" si="5"/>
        <v>500.067</v>
      </c>
      <c r="B67" s="29">
        <f t="shared" si="6"/>
        <v>66</v>
      </c>
      <c r="C67" s="32" t="str">
        <f>'STEP 1-Before the Tournament'!B24</f>
        <v> </v>
      </c>
      <c r="D67" s="28">
        <v>1</v>
      </c>
      <c r="E67" s="56" t="s">
        <v>18</v>
      </c>
      <c r="F67" s="57" t="s">
        <v>18</v>
      </c>
      <c r="G67" s="58"/>
      <c r="H67" s="28">
        <f aca="true" t="shared" si="7" ref="H67:H81">IF(COUNT(G67)=1,RANK(G67,G$1:G$65536,1),"")</f>
      </c>
    </row>
    <row r="68" spans="1:8" ht="13.5">
      <c r="A68" s="67">
        <f t="shared" si="5"/>
        <v>500.068</v>
      </c>
      <c r="B68" s="29">
        <f t="shared" si="6"/>
        <v>67</v>
      </c>
      <c r="C68" s="30" t="str">
        <f>C67</f>
        <v> </v>
      </c>
      <c r="D68" s="27">
        <v>2</v>
      </c>
      <c r="E68" s="59" t="s">
        <v>18</v>
      </c>
      <c r="F68" s="54" t="s">
        <v>18</v>
      </c>
      <c r="G68" s="60"/>
      <c r="H68" s="27">
        <f t="shared" si="7"/>
      </c>
    </row>
    <row r="69" spans="1:8" ht="13.5">
      <c r="A69" s="67">
        <f t="shared" si="5"/>
        <v>500.069</v>
      </c>
      <c r="B69" s="29">
        <f t="shared" si="6"/>
        <v>68</v>
      </c>
      <c r="C69" s="30" t="str">
        <f>C68</f>
        <v> </v>
      </c>
      <c r="D69" s="27">
        <v>3</v>
      </c>
      <c r="E69" s="59" t="s">
        <v>18</v>
      </c>
      <c r="F69" s="54" t="s">
        <v>18</v>
      </c>
      <c r="G69" s="60"/>
      <c r="H69" s="27">
        <f t="shared" si="7"/>
      </c>
    </row>
    <row r="70" spans="1:8" ht="13.5">
      <c r="A70" s="67">
        <f t="shared" si="5"/>
        <v>500.07</v>
      </c>
      <c r="B70" s="29">
        <f t="shared" si="6"/>
        <v>69</v>
      </c>
      <c r="C70" s="30" t="str">
        <f>C69</f>
        <v> </v>
      </c>
      <c r="D70" s="27">
        <v>4</v>
      </c>
      <c r="E70" s="59" t="s">
        <v>18</v>
      </c>
      <c r="F70" s="54" t="s">
        <v>18</v>
      </c>
      <c r="G70" s="60"/>
      <c r="H70" s="27">
        <f t="shared" si="7"/>
      </c>
    </row>
    <row r="71" spans="1:8" ht="13.5">
      <c r="A71" s="67">
        <f t="shared" si="5"/>
        <v>500.071</v>
      </c>
      <c r="B71" s="29">
        <f t="shared" si="6"/>
        <v>70</v>
      </c>
      <c r="C71" s="30" t="str">
        <f>C70</f>
        <v> </v>
      </c>
      <c r="D71" s="27">
        <v>5</v>
      </c>
      <c r="E71" s="59" t="s">
        <v>18</v>
      </c>
      <c r="F71" s="54" t="s">
        <v>18</v>
      </c>
      <c r="G71" s="60"/>
      <c r="H71" s="31">
        <f t="shared" si="7"/>
      </c>
    </row>
    <row r="72" spans="1:8" ht="13.5">
      <c r="A72" s="67">
        <f t="shared" si="5"/>
        <v>500.072</v>
      </c>
      <c r="B72" s="29">
        <f t="shared" si="6"/>
        <v>71</v>
      </c>
      <c r="C72" s="47" t="str">
        <f>'STEP 1-Before the Tournament'!B25</f>
        <v> </v>
      </c>
      <c r="D72" s="28">
        <v>1</v>
      </c>
      <c r="E72" s="56" t="s">
        <v>18</v>
      </c>
      <c r="F72" s="57" t="s">
        <v>18</v>
      </c>
      <c r="G72" s="58"/>
      <c r="H72" s="27">
        <f t="shared" si="7"/>
      </c>
    </row>
    <row r="73" spans="1:8" ht="13.5">
      <c r="A73" s="67">
        <f t="shared" si="5"/>
        <v>500.073</v>
      </c>
      <c r="B73" s="29">
        <f t="shared" si="6"/>
        <v>72</v>
      </c>
      <c r="C73" s="48" t="str">
        <f>C72</f>
        <v> </v>
      </c>
      <c r="D73" s="27">
        <v>2</v>
      </c>
      <c r="E73" s="59" t="s">
        <v>18</v>
      </c>
      <c r="F73" s="54" t="s">
        <v>18</v>
      </c>
      <c r="G73" s="60"/>
      <c r="H73" s="27">
        <f t="shared" si="7"/>
      </c>
    </row>
    <row r="74" spans="1:8" ht="13.5">
      <c r="A74" s="67">
        <f t="shared" si="5"/>
        <v>500.074</v>
      </c>
      <c r="B74" s="29">
        <f t="shared" si="6"/>
        <v>73</v>
      </c>
      <c r="C74" s="48" t="str">
        <f>C73</f>
        <v> </v>
      </c>
      <c r="D74" s="27">
        <v>3</v>
      </c>
      <c r="E74" s="59" t="s">
        <v>18</v>
      </c>
      <c r="F74" s="54" t="s">
        <v>18</v>
      </c>
      <c r="G74" s="60"/>
      <c r="H74" s="27">
        <f t="shared" si="7"/>
      </c>
    </row>
    <row r="75" spans="1:8" ht="13.5">
      <c r="A75" s="67">
        <f t="shared" si="5"/>
        <v>500.075</v>
      </c>
      <c r="B75" s="29">
        <f t="shared" si="6"/>
        <v>74</v>
      </c>
      <c r="C75" s="48" t="str">
        <f>C74</f>
        <v> </v>
      </c>
      <c r="D75" s="27">
        <v>4</v>
      </c>
      <c r="E75" s="59" t="s">
        <v>18</v>
      </c>
      <c r="F75" s="54" t="s">
        <v>18</v>
      </c>
      <c r="G75" s="60"/>
      <c r="H75" s="27">
        <f t="shared" si="7"/>
      </c>
    </row>
    <row r="76" spans="1:8" ht="13.5">
      <c r="A76" s="67">
        <f t="shared" si="5"/>
        <v>500.076</v>
      </c>
      <c r="B76" s="29">
        <f t="shared" si="6"/>
        <v>75</v>
      </c>
      <c r="C76" s="49" t="str">
        <f>C75</f>
        <v> </v>
      </c>
      <c r="D76" s="31">
        <v>5</v>
      </c>
      <c r="E76" s="61" t="s">
        <v>18</v>
      </c>
      <c r="F76" s="62" t="s">
        <v>18</v>
      </c>
      <c r="G76" s="63"/>
      <c r="H76" s="27">
        <f t="shared" si="7"/>
      </c>
    </row>
    <row r="77" spans="1:8" ht="13.5">
      <c r="A77" s="67">
        <f t="shared" si="5"/>
        <v>500.077</v>
      </c>
      <c r="B77" s="29">
        <f t="shared" si="6"/>
        <v>76</v>
      </c>
      <c r="C77" s="47" t="str">
        <f>'STEP 1-Before the Tournament'!B26</f>
        <v> </v>
      </c>
      <c r="D77" s="28">
        <v>1</v>
      </c>
      <c r="E77" s="56" t="s">
        <v>18</v>
      </c>
      <c r="F77" s="57" t="s">
        <v>18</v>
      </c>
      <c r="G77" s="58"/>
      <c r="H77" s="28">
        <f t="shared" si="7"/>
      </c>
    </row>
    <row r="78" spans="1:8" ht="13.5">
      <c r="A78" s="67">
        <f t="shared" si="5"/>
        <v>500.078</v>
      </c>
      <c r="B78" s="29">
        <f t="shared" si="6"/>
        <v>77</v>
      </c>
      <c r="C78" s="48" t="str">
        <f>C77</f>
        <v> </v>
      </c>
      <c r="D78" s="27">
        <v>2</v>
      </c>
      <c r="E78" s="59" t="s">
        <v>18</v>
      </c>
      <c r="F78" s="54" t="s">
        <v>18</v>
      </c>
      <c r="G78" s="60"/>
      <c r="H78" s="27">
        <f t="shared" si="7"/>
      </c>
    </row>
    <row r="79" spans="1:8" ht="13.5">
      <c r="A79" s="67">
        <f t="shared" si="5"/>
        <v>500.079</v>
      </c>
      <c r="B79" s="29">
        <f t="shared" si="6"/>
        <v>78</v>
      </c>
      <c r="C79" s="48" t="str">
        <f>C78</f>
        <v> </v>
      </c>
      <c r="D79" s="27">
        <v>3</v>
      </c>
      <c r="E79" s="59" t="s">
        <v>18</v>
      </c>
      <c r="F79" s="54" t="s">
        <v>18</v>
      </c>
      <c r="G79" s="60"/>
      <c r="H79" s="27">
        <f t="shared" si="7"/>
      </c>
    </row>
    <row r="80" spans="1:8" ht="13.5">
      <c r="A80" s="67">
        <f t="shared" si="5"/>
        <v>500.08</v>
      </c>
      <c r="B80" s="29">
        <f t="shared" si="6"/>
        <v>79</v>
      </c>
      <c r="C80" s="48" t="str">
        <f>C79</f>
        <v> </v>
      </c>
      <c r="D80" s="27">
        <v>4</v>
      </c>
      <c r="E80" s="59" t="s">
        <v>18</v>
      </c>
      <c r="F80" s="54" t="s">
        <v>18</v>
      </c>
      <c r="G80" s="60"/>
      <c r="H80" s="27">
        <f t="shared" si="7"/>
      </c>
    </row>
    <row r="81" spans="1:8" ht="13.5">
      <c r="A81" s="67">
        <f t="shared" si="5"/>
        <v>500.081</v>
      </c>
      <c r="B81" s="29">
        <f t="shared" si="6"/>
        <v>80</v>
      </c>
      <c r="C81" s="49" t="str">
        <f>C80</f>
        <v> </v>
      </c>
      <c r="D81" s="31">
        <v>5</v>
      </c>
      <c r="E81" s="61" t="s">
        <v>18</v>
      </c>
      <c r="F81" s="62" t="s">
        <v>18</v>
      </c>
      <c r="G81" s="63"/>
      <c r="H81" s="31">
        <f t="shared" si="7"/>
      </c>
    </row>
    <row r="82" ht="15" thickBot="1"/>
    <row r="83" spans="4:8" ht="13.5">
      <c r="D83" s="71" t="s">
        <v>24</v>
      </c>
      <c r="E83" s="72"/>
      <c r="F83" s="72"/>
      <c r="G83" s="72"/>
      <c r="H83" s="73"/>
    </row>
    <row r="84" spans="4:8" ht="13.5">
      <c r="D84" s="74"/>
      <c r="E84" s="75"/>
      <c r="F84" s="75"/>
      <c r="G84" s="75"/>
      <c r="H84" s="76"/>
    </row>
    <row r="85" spans="4:8" ht="13.5">
      <c r="D85" s="74"/>
      <c r="E85" s="75"/>
      <c r="F85" s="75"/>
      <c r="G85" s="75"/>
      <c r="H85" s="76"/>
    </row>
    <row r="86" spans="4:8" ht="13.5">
      <c r="D86" s="74"/>
      <c r="E86" s="75"/>
      <c r="F86" s="75"/>
      <c r="G86" s="75"/>
      <c r="H86" s="76"/>
    </row>
    <row r="87" spans="4:8" ht="13.5">
      <c r="D87" s="74"/>
      <c r="E87" s="75"/>
      <c r="F87" s="75"/>
      <c r="G87" s="75"/>
      <c r="H87" s="76"/>
    </row>
    <row r="88" spans="4:8" ht="15" thickBot="1">
      <c r="D88" s="77"/>
      <c r="E88" s="78"/>
      <c r="F88" s="78"/>
      <c r="G88" s="78"/>
      <c r="H88" s="79"/>
    </row>
  </sheetData>
  <sheetProtection sheet="1"/>
  <mergeCells count="2">
    <mergeCell ref="D83:H88"/>
    <mergeCell ref="J7:L16"/>
  </mergeCells>
  <printOptions/>
  <pageMargins left="0.7" right="0.7" top="0.75" bottom="0.75" header="0.3" footer="0.3"/>
  <pageSetup horizontalDpi="600" verticalDpi="600" orientation="portrait"/>
  <ignoredErrors>
    <ignoredError sqref="C2" unlockedFormula="1"/>
    <ignoredError sqref="C7 C12 C17 C22 C27 C32 C37 C42 C47 C52 C57 C62 C67" formula="1" unlockedFormula="1"/>
    <ignoredError sqref="C77 C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H11" sqref="H11"/>
    </sheetView>
  </sheetViews>
  <sheetFormatPr defaultColWidth="9.140625" defaultRowHeight="15"/>
  <cols>
    <col min="1" max="1" width="4.00390625" style="7" customWidth="1"/>
    <col min="2" max="2" width="17.8515625" style="2" customWidth="1"/>
    <col min="3" max="4" width="7.8515625" style="7" customWidth="1"/>
    <col min="5" max="6" width="2.7109375" style="2" customWidth="1"/>
    <col min="7" max="7" width="4.00390625" style="7" customWidth="1"/>
    <col min="8" max="8" width="6.421875" style="7" customWidth="1"/>
    <col min="9" max="9" width="4.7109375" style="7" customWidth="1"/>
    <col min="10" max="10" width="19.421875" style="2" customWidth="1"/>
    <col min="11" max="11" width="18.8515625" style="64" customWidth="1"/>
    <col min="12" max="12" width="2.421875" style="2" customWidth="1"/>
    <col min="13" max="16384" width="9.140625" style="2" customWidth="1"/>
  </cols>
  <sheetData>
    <row r="1" spans="1:11" s="1" customFormat="1" ht="12.75" thickBot="1">
      <c r="A1" s="12" t="s">
        <v>17</v>
      </c>
      <c r="B1" s="5" t="s">
        <v>16</v>
      </c>
      <c r="C1" s="13" t="s">
        <v>5</v>
      </c>
      <c r="D1" s="11" t="s">
        <v>6</v>
      </c>
      <c r="F1" s="14"/>
      <c r="G1" s="12" t="s">
        <v>17</v>
      </c>
      <c r="H1" s="13" t="s">
        <v>5</v>
      </c>
      <c r="I1" s="13" t="s">
        <v>21</v>
      </c>
      <c r="J1" s="5" t="s">
        <v>15</v>
      </c>
      <c r="K1" s="6" t="s">
        <v>16</v>
      </c>
    </row>
    <row r="2" spans="1:15" ht="12">
      <c r="A2" s="55">
        <v>1</v>
      </c>
      <c r="B2" s="2" t="str">
        <f>VLOOKUP(ROW(B2)-1,'STEP 1-Before the Tournament'!$I$11:$L$26,2,FALSE)</f>
        <v>Hackett Catholic Prep</v>
      </c>
      <c r="C2" s="7">
        <f>VLOOKUP(ROW(B2)-1,'STEP 1-Before the Tournament'!$I$11:$L$26,3,FALSE)</f>
        <v>324</v>
      </c>
      <c r="D2" s="7">
        <f>VLOOKUP(ROW(B2)-1,'STEP 1-Before the Tournament'!$I$11:$L$26,4,FALSE)</f>
        <v>1</v>
      </c>
      <c r="F2" s="3"/>
      <c r="G2" s="55"/>
      <c r="H2" s="7">
        <f>VLOOKUP(ROW(H2)-1,'STEPS 2-3- Enter Players-Scores'!$B$2:$H$99,6,FALSE)</f>
        <v>75</v>
      </c>
      <c r="I2" s="7">
        <f>VLOOKUP(ROW(H2)-1,'STEPS 2-3- Enter Players-Scores'!$B$2:$H$99,7,FALSE)</f>
        <v>1</v>
      </c>
      <c r="J2" s="2" t="str">
        <f>VLOOKUP(ROW(H2)-1,'STEPS 2-3- Enter Players-Scores'!$B$2:$H$99,4,FALSE)</f>
        <v>Lizzie Stull</v>
      </c>
      <c r="K2" s="64" t="str">
        <f>VLOOKUP(ROW(H2)-1,'STEPS 2-3- Enter Players-Scores'!$B$2:$H$99,2,FALSE)</f>
        <v>Hackett Catholic Prep</v>
      </c>
      <c r="M2" s="89" t="s">
        <v>25</v>
      </c>
      <c r="N2" s="90"/>
      <c r="O2" s="91"/>
    </row>
    <row r="3" spans="1:15" ht="12">
      <c r="A3" s="55">
        <v>2</v>
      </c>
      <c r="B3" s="2" t="str">
        <f>VLOOKUP(ROW(B3)-1,'STEP 1-Before the Tournament'!$I$11:$L$26,2,FALSE)</f>
        <v>North Pointe Christian</v>
      </c>
      <c r="C3" s="7">
        <f>VLOOKUP(ROW(B3)-1,'STEP 1-Before the Tournament'!$I$11:$L$26,3,FALSE)</f>
        <v>362</v>
      </c>
      <c r="D3" s="7">
        <f>VLOOKUP(ROW(B3)-1,'STEP 1-Before the Tournament'!$I$11:$L$26,4,FALSE)</f>
        <v>2</v>
      </c>
      <c r="F3" s="3"/>
      <c r="G3" s="55"/>
      <c r="H3" s="7">
        <f>VLOOKUP(ROW(H3)-1,'STEPS 2-3- Enter Players-Scores'!$B$2:$H$99,6,FALSE)</f>
        <v>76</v>
      </c>
      <c r="I3" s="7">
        <f>VLOOKUP(ROW(H3)-1,'STEPS 2-3- Enter Players-Scores'!$B$2:$H$99,7,FALSE)</f>
        <v>2</v>
      </c>
      <c r="J3" s="2" t="str">
        <f>VLOOKUP(ROW(H3)-1,'STEPS 2-3- Enter Players-Scores'!$B$2:$H$99,4,FALSE)</f>
        <v>Naomi Keyte</v>
      </c>
      <c r="K3" s="64" t="str">
        <f>VLOOKUP(ROW(H3)-1,'STEPS 2-3- Enter Players-Scores'!$B$2:$H$99,2,FALSE)</f>
        <v>Hackett Catholic Prep</v>
      </c>
      <c r="M3" s="92"/>
      <c r="N3" s="93"/>
      <c r="O3" s="94"/>
    </row>
    <row r="4" spans="1:15" ht="12">
      <c r="A4" s="60">
        <v>3</v>
      </c>
      <c r="B4" s="2" t="str">
        <f>VLOOKUP(ROW(B4)-1,'STEP 1-Before the Tournament'!$I$11:$L$26,2,FALSE)</f>
        <v>Lansing Catholic</v>
      </c>
      <c r="C4" s="7">
        <f>VLOOKUP(ROW(B4)-1,'STEP 1-Before the Tournament'!$I$11:$L$26,3,FALSE)</f>
        <v>363</v>
      </c>
      <c r="D4" s="7">
        <f>VLOOKUP(ROW(B4)-1,'STEP 1-Before the Tournament'!$I$11:$L$26,4,FALSE)</f>
        <v>3</v>
      </c>
      <c r="F4" s="3"/>
      <c r="G4" s="55"/>
      <c r="H4" s="7">
        <f>VLOOKUP(ROW(H4)-1,'STEPS 2-3- Enter Players-Scores'!$B$2:$H$99,6,FALSE)</f>
        <v>80</v>
      </c>
      <c r="I4" s="7">
        <f>VLOOKUP(ROW(H4)-1,'STEPS 2-3- Enter Players-Scores'!$B$2:$H$99,7,FALSE)</f>
        <v>3</v>
      </c>
      <c r="J4" s="2" t="str">
        <f>VLOOKUP(ROW(H4)-1,'STEPS 2-3- Enter Players-Scores'!$B$2:$H$99,4,FALSE)</f>
        <v>Jessica Zylstra</v>
      </c>
      <c r="K4" s="64" t="str">
        <f>VLOOKUP(ROW(H4)-1,'STEPS 2-3- Enter Players-Scores'!$B$2:$H$99,2,FALSE)</f>
        <v>North Pointe Christian</v>
      </c>
      <c r="M4" s="92"/>
      <c r="N4" s="93"/>
      <c r="O4" s="94"/>
    </row>
    <row r="5" spans="1:15" ht="12">
      <c r="A5" s="60"/>
      <c r="B5" s="2" t="str">
        <f>VLOOKUP(ROW(B5)-1,'STEP 1-Before the Tournament'!$I$11:$L$26,2,FALSE)</f>
        <v>GR West Catholic</v>
      </c>
      <c r="C5" s="7">
        <f>VLOOKUP(ROW(B5)-1,'STEP 1-Before the Tournament'!$I$11:$L$26,3,FALSE)</f>
        <v>372</v>
      </c>
      <c r="D5" s="7">
        <f>VLOOKUP(ROW(B5)-1,'STEP 1-Before the Tournament'!$I$11:$L$26,4,FALSE)</f>
        <v>4</v>
      </c>
      <c r="F5" s="3"/>
      <c r="G5" s="55"/>
      <c r="H5" s="7">
        <f>VLOOKUP(ROW(H5)-1,'STEPS 2-3- Enter Players-Scores'!$B$2:$H$99,6,FALSE)</f>
        <v>82</v>
      </c>
      <c r="I5" s="7">
        <f>VLOOKUP(ROW(H5)-1,'STEPS 2-3- Enter Players-Scores'!$B$2:$H$99,7,FALSE)</f>
        <v>4</v>
      </c>
      <c r="J5" s="2" t="str">
        <f>VLOOKUP(ROW(H5)-1,'STEPS 2-3- Enter Players-Scores'!$B$2:$H$99,4,FALSE)</f>
        <v>Abigail Meder</v>
      </c>
      <c r="K5" s="64" t="str">
        <f>VLOOKUP(ROW(H5)-1,'STEPS 2-3- Enter Players-Scores'!$B$2:$H$99,2,FALSE)</f>
        <v>Lansing Catholic</v>
      </c>
      <c r="M5" s="92"/>
      <c r="N5" s="93"/>
      <c r="O5" s="94"/>
    </row>
    <row r="6" spans="1:15" ht="12">
      <c r="A6" s="55"/>
      <c r="B6" s="2" t="str">
        <f>VLOOKUP(ROW(B6)-1,'STEP 1-Before the Tournament'!$I$11:$L$26,2,FALSE)</f>
        <v>Comstock </v>
      </c>
      <c r="C6" s="7">
        <f>VLOOKUP(ROW(B6)-1,'STEP 1-Before the Tournament'!$I$11:$L$26,3,FALSE)</f>
        <v>395</v>
      </c>
      <c r="D6" s="7">
        <f>VLOOKUP(ROW(B6)-1,'STEP 1-Before the Tournament'!$I$11:$L$26,4,FALSE)</f>
        <v>5</v>
      </c>
      <c r="F6" s="3"/>
      <c r="G6" s="55"/>
      <c r="H6" s="7">
        <f>VLOOKUP(ROW(H6)-1,'STEPS 2-3- Enter Players-Scores'!$B$2:$H$99,6,FALSE)</f>
        <v>83</v>
      </c>
      <c r="I6" s="7">
        <f>VLOOKUP(ROW(H6)-1,'STEPS 2-3- Enter Players-Scores'!$B$2:$H$99,7,FALSE)</f>
        <v>5</v>
      </c>
      <c r="J6" s="2" t="str">
        <f>VLOOKUP(ROW(H6)-1,'STEPS 2-3- Enter Players-Scores'!$B$2:$H$99,4,FALSE)</f>
        <v>Becca Radomsky</v>
      </c>
      <c r="K6" s="64" t="str">
        <f>VLOOKUP(ROW(H6)-1,'STEPS 2-3- Enter Players-Scores'!$B$2:$H$99,2,FALSE)</f>
        <v>Hackett Catholic Prep</v>
      </c>
      <c r="M6" s="92"/>
      <c r="N6" s="93"/>
      <c r="O6" s="94"/>
    </row>
    <row r="7" spans="1:15" ht="12">
      <c r="A7" s="55"/>
      <c r="B7" s="2" t="str">
        <f>VLOOKUP(ROW(B7)-1,'STEP 1-Before the Tournament'!$I$11:$L$26,2,FALSE)</f>
        <v>Portland</v>
      </c>
      <c r="C7" s="7">
        <f>VLOOKUP(ROW(B7)-1,'STEP 1-Before the Tournament'!$I$11:$L$26,3,FALSE)</f>
        <v>395</v>
      </c>
      <c r="D7" s="7">
        <f>VLOOKUP(ROW(B7)-1,'STEP 1-Before the Tournament'!$I$11:$L$26,4,FALSE)</f>
        <v>5</v>
      </c>
      <c r="F7" s="3"/>
      <c r="G7" s="55">
        <v>1</v>
      </c>
      <c r="H7" s="7">
        <f>VLOOKUP(ROW(H7)-1,'STEPS 2-3- Enter Players-Scores'!$B$2:$H$99,6,FALSE)</f>
        <v>85</v>
      </c>
      <c r="I7" s="7">
        <f>VLOOKUP(ROW(H7)-1,'STEPS 2-3- Enter Players-Scores'!$B$2:$H$99,7,FALSE)</f>
        <v>6</v>
      </c>
      <c r="J7" s="2" t="str">
        <f>VLOOKUP(ROW(H7)-1,'STEPS 2-3- Enter Players-Scores'!$B$2:$H$99,4,FALSE)</f>
        <v>Haley Sikkenga</v>
      </c>
      <c r="K7" s="64" t="str">
        <f>VLOOKUP(ROW(H7)-1,'STEPS 2-3- Enter Players-Scores'!$B$2:$H$99,2,FALSE)</f>
        <v>Kalamazoo Christian</v>
      </c>
      <c r="M7" s="92"/>
      <c r="N7" s="93"/>
      <c r="O7" s="94"/>
    </row>
    <row r="8" spans="1:15" ht="12">
      <c r="A8" s="55"/>
      <c r="B8" s="2" t="str">
        <f>VLOOKUP(ROW(B8)-1,'STEP 1-Before the Tournament'!$I$11:$L$26,2,FALSE)</f>
        <v>Calvin Christian</v>
      </c>
      <c r="C8" s="7">
        <f>VLOOKUP(ROW(B8)-1,'STEP 1-Before the Tournament'!$I$11:$L$26,3,FALSE)</f>
        <v>405</v>
      </c>
      <c r="D8" s="7">
        <f>VLOOKUP(ROW(B8)-1,'STEP 1-Before the Tournament'!$I$11:$L$26,4,FALSE)</f>
        <v>7</v>
      </c>
      <c r="F8" s="3"/>
      <c r="G8" s="55">
        <v>2</v>
      </c>
      <c r="H8" s="7">
        <f>VLOOKUP(ROW(H8)-1,'STEPS 2-3- Enter Players-Scores'!$B$2:$H$99,6,FALSE)</f>
        <v>86</v>
      </c>
      <c r="I8" s="7">
        <f>VLOOKUP(ROW(H8)-1,'STEPS 2-3- Enter Players-Scores'!$B$2:$H$99,7,FALSE)</f>
        <v>7</v>
      </c>
      <c r="J8" s="2" t="str">
        <f>VLOOKUP(ROW(H8)-1,'STEPS 2-3- Enter Players-Scores'!$B$2:$H$99,4,FALSE)</f>
        <v>Analyse Hopping</v>
      </c>
      <c r="K8" s="64" t="str">
        <f>VLOOKUP(ROW(H8)-1,'STEPS 2-3- Enter Players-Scores'!$B$2:$H$99,2,FALSE)</f>
        <v>GR West Catholic</v>
      </c>
      <c r="M8" s="92"/>
      <c r="N8" s="93"/>
      <c r="O8" s="94"/>
    </row>
    <row r="9" spans="1:15" ht="12">
      <c r="A9" s="55"/>
      <c r="B9" s="2" t="str">
        <f>VLOOKUP(ROW(B9)-1,'STEP 1-Before the Tournament'!$I$11:$L$26,2,FALSE)</f>
        <v>Lake Michigan Catholic</v>
      </c>
      <c r="C9" s="7">
        <f>VLOOKUP(ROW(B9)-1,'STEP 1-Before the Tournament'!$I$11:$L$26,3,FALSE)</f>
        <v>412</v>
      </c>
      <c r="D9" s="7">
        <f>VLOOKUP(ROW(B9)-1,'STEP 1-Before the Tournament'!$I$11:$L$26,4,FALSE)</f>
        <v>8</v>
      </c>
      <c r="F9" s="3"/>
      <c r="G9" s="55">
        <v>3</v>
      </c>
      <c r="H9" s="7">
        <f>VLOOKUP(ROW(H9)-1,'STEPS 2-3- Enter Players-Scores'!$B$2:$H$99,6,FALSE)</f>
        <v>87</v>
      </c>
      <c r="I9" s="7">
        <f>VLOOKUP(ROW(H9)-1,'STEPS 2-3- Enter Players-Scores'!$B$2:$H$99,7,FALSE)</f>
        <v>8</v>
      </c>
      <c r="J9" s="2" t="str">
        <f>VLOOKUP(ROW(H9)-1,'STEPS 2-3- Enter Players-Scores'!$B$2:$H$99,4,FALSE)</f>
        <v>Elizabeth Stolte</v>
      </c>
      <c r="K9" s="64" t="str">
        <f>VLOOKUP(ROW(H9)-1,'STEPS 2-3- Enter Players-Scores'!$B$2:$H$99,2,FALSE)</f>
        <v>Lake Michigan Catholic</v>
      </c>
      <c r="M9" s="92"/>
      <c r="N9" s="93"/>
      <c r="O9" s="94"/>
    </row>
    <row r="10" spans="1:15" ht="12.75" thickBot="1">
      <c r="A10" s="55"/>
      <c r="B10" s="2" t="str">
        <f>VLOOKUP(ROW(B10)-1,'STEP 1-Before the Tournament'!$I$11:$L$26,2,FALSE)</f>
        <v>Olivet</v>
      </c>
      <c r="C10" s="7">
        <f>VLOOKUP(ROW(B10)-1,'STEP 1-Before the Tournament'!$I$11:$L$26,3,FALSE)</f>
        <v>412</v>
      </c>
      <c r="D10" s="7">
        <f>VLOOKUP(ROW(B10)-1,'STEP 1-Before the Tournament'!$I$11:$L$26,4,FALSE)</f>
        <v>8</v>
      </c>
      <c r="F10" s="3"/>
      <c r="G10" s="55"/>
      <c r="H10" s="7">
        <f>VLOOKUP(ROW(H10)-1,'STEPS 2-3- Enter Players-Scores'!$B$2:$H$99,6,FALSE)</f>
        <v>89</v>
      </c>
      <c r="I10" s="7">
        <f>VLOOKUP(ROW(H10)-1,'STEPS 2-3- Enter Players-Scores'!$B$2:$H$99,7,FALSE)</f>
        <v>9</v>
      </c>
      <c r="J10" s="2" t="str">
        <f>VLOOKUP(ROW(H10)-1,'STEPS 2-3- Enter Players-Scores'!$B$2:$H$99,4,FALSE)</f>
        <v>Keighen Morley</v>
      </c>
      <c r="K10" s="64" t="str">
        <f>VLOOKUP(ROW(H10)-1,'STEPS 2-3- Enter Players-Scores'!$B$2:$H$99,2,FALSE)</f>
        <v>Lansing Catholic</v>
      </c>
      <c r="M10" s="95"/>
      <c r="N10" s="96"/>
      <c r="O10" s="97"/>
    </row>
    <row r="11" spans="1:11" ht="12">
      <c r="A11" s="55"/>
      <c r="B11" s="2" t="str">
        <f>VLOOKUP(ROW(B11)-1,'STEP 1-Before the Tournament'!$I$11:$L$26,2,FALSE)</f>
        <v>Kalamazoo Christian</v>
      </c>
      <c r="C11" s="7">
        <f>VLOOKUP(ROW(B11)-1,'STEP 1-Before the Tournament'!$I$11:$L$26,3,FALSE)</f>
        <v>417</v>
      </c>
      <c r="D11" s="7">
        <f>VLOOKUP(ROW(B11)-1,'STEP 1-Before the Tournament'!$I$11:$L$26,4,FALSE)</f>
        <v>10</v>
      </c>
      <c r="F11" s="3"/>
      <c r="G11" s="55"/>
      <c r="H11" s="7">
        <f>VLOOKUP(ROW(H11)-1,'STEPS 2-3- Enter Players-Scores'!$B$2:$H$99,6,FALSE)</f>
        <v>89</v>
      </c>
      <c r="I11" s="7">
        <f>VLOOKUP(ROW(H11)-1,'STEPS 2-3- Enter Players-Scores'!$B$2:$H$99,7,FALSE)</f>
        <v>9</v>
      </c>
      <c r="J11" s="2" t="str">
        <f>VLOOKUP(ROW(H11)-1,'STEPS 2-3- Enter Players-Scores'!$B$2:$H$99,4,FALSE)</f>
        <v>Meredith Schrock</v>
      </c>
      <c r="K11" s="64" t="str">
        <f>VLOOKUP(ROW(H11)-1,'STEPS 2-3- Enter Players-Scores'!$B$2:$H$99,2,FALSE)</f>
        <v>North Pointe Christian</v>
      </c>
    </row>
    <row r="12" spans="1:11" ht="12">
      <c r="A12" s="60"/>
      <c r="B12" s="2" t="str">
        <f>VLOOKUP(ROW(B12)-1,'STEP 1-Before the Tournament'!$I$11:$L$26,2,FALSE)</f>
        <v>Michigan Lutheran</v>
      </c>
      <c r="C12" s="7">
        <f>VLOOKUP(ROW(B12)-1,'STEP 1-Before the Tournament'!$I$11:$L$26,3,FALSE)</f>
        <v>471</v>
      </c>
      <c r="D12" s="7">
        <f>VLOOKUP(ROW(B12)-1,'STEP 1-Before the Tournament'!$I$11:$L$26,4,FALSE)</f>
        <v>11</v>
      </c>
      <c r="F12" s="3"/>
      <c r="G12" s="55"/>
      <c r="H12" s="7">
        <f>VLOOKUP(ROW(H12)-1,'STEPS 2-3- Enter Players-Scores'!$B$2:$H$99,6,FALSE)</f>
        <v>90</v>
      </c>
      <c r="I12" s="7">
        <f>VLOOKUP(ROW(H12)-1,'STEPS 2-3- Enter Players-Scores'!$B$2:$H$99,7,FALSE)</f>
        <v>11</v>
      </c>
      <c r="J12" s="2" t="str">
        <f>VLOOKUP(ROW(H12)-1,'STEPS 2-3- Enter Players-Scores'!$B$2:$H$99,4,FALSE)</f>
        <v>Molly Clark</v>
      </c>
      <c r="K12" s="64" t="str">
        <f>VLOOKUP(ROW(H12)-1,'STEPS 2-3- Enter Players-Scores'!$B$2:$H$99,2,FALSE)</f>
        <v>Hackett Catholic Prep</v>
      </c>
    </row>
    <row r="13" spans="1:11" ht="12">
      <c r="A13" s="55"/>
      <c r="B13" s="2" t="str">
        <f>VLOOKUP(ROW(B13)-1,'STEP 1-Before the Tournament'!$I$11:$L$26,2,FALSE)</f>
        <v>Martin</v>
      </c>
      <c r="C13" s="7" t="str">
        <f>VLOOKUP(ROW(B13)-1,'STEP 1-Before the Tournament'!$I$11:$L$26,3,FALSE)</f>
        <v> </v>
      </c>
      <c r="D13" s="7">
        <f>VLOOKUP(ROW(B13)-1,'STEP 1-Before the Tournament'!$I$11:$L$26,4,FALSE)</f>
      </c>
      <c r="F13" s="3"/>
      <c r="G13" s="55"/>
      <c r="H13" s="7">
        <f>VLOOKUP(ROW(H13)-1,'STEPS 2-3- Enter Players-Scores'!$B$2:$H$99,6,FALSE)</f>
        <v>92</v>
      </c>
      <c r="I13" s="7">
        <f>VLOOKUP(ROW(H13)-1,'STEPS 2-3- Enter Players-Scores'!$B$2:$H$99,7,FALSE)</f>
        <v>12</v>
      </c>
      <c r="J13" s="2" t="str">
        <f>VLOOKUP(ROW(H13)-1,'STEPS 2-3- Enter Players-Scores'!$B$2:$H$99,4,FALSE)</f>
        <v>Emily Stull</v>
      </c>
      <c r="K13" s="64" t="str">
        <f>VLOOKUP(ROW(H13)-1,'STEPS 2-3- Enter Players-Scores'!$B$2:$H$99,2,FALSE)</f>
        <v>Hackett Catholic Prep</v>
      </c>
    </row>
    <row r="14" spans="1:11" ht="12">
      <c r="A14" s="55"/>
      <c r="B14" s="2" t="str">
        <f>VLOOKUP(ROW(B14)-1,'STEP 1-Before the Tournament'!$I$11:$L$26,2,FALSE)</f>
        <v> </v>
      </c>
      <c r="C14" s="7" t="str">
        <f>VLOOKUP(ROW(B14)-1,'STEP 1-Before the Tournament'!$I$11:$L$26,3,FALSE)</f>
        <v> </v>
      </c>
      <c r="D14" s="7">
        <f>VLOOKUP(ROW(B14)-1,'STEP 1-Before the Tournament'!$I$11:$L$26,4,FALSE)</f>
      </c>
      <c r="F14" s="3"/>
      <c r="G14" s="55"/>
      <c r="H14" s="7">
        <f>VLOOKUP(ROW(H14)-1,'STEPS 2-3- Enter Players-Scores'!$B$2:$H$99,6,FALSE)</f>
        <v>92</v>
      </c>
      <c r="I14" s="7">
        <f>VLOOKUP(ROW(H14)-1,'STEPS 2-3- Enter Players-Scores'!$B$2:$H$99,7,FALSE)</f>
        <v>12</v>
      </c>
      <c r="J14" s="2" t="str">
        <f>VLOOKUP(ROW(H14)-1,'STEPS 2-3- Enter Players-Scores'!$B$2:$H$99,4,FALSE)</f>
        <v>Elaina Walling</v>
      </c>
      <c r="K14" s="64" t="str">
        <f>VLOOKUP(ROW(H14)-1,'STEPS 2-3- Enter Players-Scores'!$B$2:$H$99,2,FALSE)</f>
        <v>Lansing Catholic</v>
      </c>
    </row>
    <row r="15" spans="1:11" ht="12">
      <c r="A15" s="55"/>
      <c r="B15" s="2" t="str">
        <f>VLOOKUP(ROW(B15)-1,'STEP 1-Before the Tournament'!$I$11:$L$26,2,FALSE)</f>
        <v> </v>
      </c>
      <c r="C15" s="7" t="str">
        <f>VLOOKUP(ROW(B15)-1,'STEP 1-Before the Tournament'!$I$11:$L$26,3,FALSE)</f>
        <v> </v>
      </c>
      <c r="D15" s="7">
        <f>VLOOKUP(ROW(B15)-1,'STEP 1-Before the Tournament'!$I$11:$L$26,4,FALSE)</f>
      </c>
      <c r="F15" s="3"/>
      <c r="G15" s="55"/>
      <c r="H15" s="7">
        <f>VLOOKUP(ROW(H15)-1,'STEPS 2-3- Enter Players-Scores'!$B$2:$H$99,6,FALSE)</f>
        <v>92</v>
      </c>
      <c r="I15" s="7">
        <f>VLOOKUP(ROW(H15)-1,'STEPS 2-3- Enter Players-Scores'!$B$2:$H$99,7,FALSE)</f>
        <v>12</v>
      </c>
      <c r="J15" s="2" t="str">
        <f>VLOOKUP(ROW(H15)-1,'STEPS 2-3- Enter Players-Scores'!$B$2:$H$99,4,FALSE)</f>
        <v>Abby Schreiner</v>
      </c>
      <c r="K15" s="64" t="str">
        <f>VLOOKUP(ROW(H15)-1,'STEPS 2-3- Enter Players-Scores'!$B$2:$H$99,2,FALSE)</f>
        <v>Comstock </v>
      </c>
    </row>
    <row r="16" spans="1:11" ht="12">
      <c r="A16" s="55"/>
      <c r="B16" s="2" t="str">
        <f>VLOOKUP(ROW(B16)-1,'STEP 1-Before the Tournament'!$I$11:$L$26,2,FALSE)</f>
        <v> </v>
      </c>
      <c r="C16" s="7" t="str">
        <f>VLOOKUP(ROW(B16)-1,'STEP 1-Before the Tournament'!$I$11:$L$26,3,FALSE)</f>
        <v> </v>
      </c>
      <c r="D16" s="7">
        <f>VLOOKUP(ROW(B16)-1,'STEP 1-Before the Tournament'!$I$11:$L$26,4,FALSE)</f>
      </c>
      <c r="F16" s="3"/>
      <c r="G16" s="55"/>
      <c r="H16" s="7">
        <f>VLOOKUP(ROW(H16)-1,'STEPS 2-3- Enter Players-Scores'!$B$2:$H$99,6,FALSE)</f>
        <v>92</v>
      </c>
      <c r="I16" s="7">
        <f>VLOOKUP(ROW(H16)-1,'STEPS 2-3- Enter Players-Scores'!$B$2:$H$99,7,FALSE)</f>
        <v>12</v>
      </c>
      <c r="J16" s="2" t="str">
        <f>VLOOKUP(ROW(H16)-1,'STEPS 2-3- Enter Players-Scores'!$B$2:$H$99,4,FALSE)</f>
        <v>Macey Seal</v>
      </c>
      <c r="K16" s="64" t="str">
        <f>VLOOKUP(ROW(H16)-1,'STEPS 2-3- Enter Players-Scores'!$B$2:$H$99,2,FALSE)</f>
        <v>Portland</v>
      </c>
    </row>
    <row r="17" spans="1:11" ht="12">
      <c r="A17" s="55"/>
      <c r="B17" s="2" t="str">
        <f>VLOOKUP(ROW(B17)-1,'STEP 1-Before the Tournament'!$I$11:$L$26,2,FALSE)</f>
        <v> </v>
      </c>
      <c r="C17" s="7" t="str">
        <f>VLOOKUP(ROW(B17)-1,'STEP 1-Before the Tournament'!$I$11:$L$26,3,FALSE)</f>
        <v> </v>
      </c>
      <c r="D17" s="7">
        <f>VLOOKUP(ROW(B17)-1,'STEP 1-Before the Tournament'!$I$11:$L$26,4,FALSE)</f>
      </c>
      <c r="F17" s="3"/>
      <c r="G17" s="55"/>
      <c r="H17" s="7">
        <f>VLOOKUP(ROW(H17)-1,'STEPS 2-3- Enter Players-Scores'!$B$2:$H$99,6,FALSE)</f>
        <v>93</v>
      </c>
      <c r="I17" s="7">
        <f>VLOOKUP(ROW(H17)-1,'STEPS 2-3- Enter Players-Scores'!$B$2:$H$99,7,FALSE)</f>
        <v>16</v>
      </c>
      <c r="J17" s="2" t="str">
        <f>VLOOKUP(ROW(H17)-1,'STEPS 2-3- Enter Players-Scores'!$B$2:$H$99,4,FALSE)</f>
        <v>Abby Jaroszewicz</v>
      </c>
      <c r="K17" s="64" t="str">
        <f>VLOOKUP(ROW(H17)-1,'STEPS 2-3- Enter Players-Scores'!$B$2:$H$99,2,FALSE)</f>
        <v>GR West Catholic</v>
      </c>
    </row>
    <row r="18" spans="6:11" ht="12.75" thickBot="1">
      <c r="F18" s="3"/>
      <c r="G18" s="55"/>
      <c r="H18" s="7">
        <f>VLOOKUP(ROW(H18)-1,'STEPS 2-3- Enter Players-Scores'!$B$2:$H$99,6,FALSE)</f>
        <v>94</v>
      </c>
      <c r="I18" s="7">
        <f>VLOOKUP(ROW(H18)-1,'STEPS 2-3- Enter Players-Scores'!$B$2:$H$99,7,FALSE)</f>
        <v>17</v>
      </c>
      <c r="J18" s="2" t="str">
        <f>VLOOKUP(ROW(H18)-1,'STEPS 2-3- Enter Players-Scores'!$B$2:$H$99,4,FALSE)</f>
        <v>Hanna Setlock</v>
      </c>
      <c r="K18" s="64" t="str">
        <f>VLOOKUP(ROW(H18)-1,'STEPS 2-3- Enter Players-Scores'!$B$2:$H$99,2,FALSE)</f>
        <v>GR West Catholic</v>
      </c>
    </row>
    <row r="19" spans="1:11" ht="12.75" customHeight="1">
      <c r="A19" s="98" t="s">
        <v>26</v>
      </c>
      <c r="B19" s="99"/>
      <c r="C19" s="99"/>
      <c r="D19" s="100"/>
      <c r="F19" s="3"/>
      <c r="G19" s="55"/>
      <c r="H19" s="7">
        <f>VLOOKUP(ROW(H19)-1,'STEPS 2-3- Enter Players-Scores'!$B$2:$H$99,6,FALSE)</f>
        <v>94</v>
      </c>
      <c r="I19" s="7">
        <f>VLOOKUP(ROW(H19)-1,'STEPS 2-3- Enter Players-Scores'!$B$2:$H$99,7,FALSE)</f>
        <v>17</v>
      </c>
      <c r="J19" s="2" t="str">
        <f>VLOOKUP(ROW(H19)-1,'STEPS 2-3- Enter Players-Scores'!$B$2:$H$99,4,FALSE)</f>
        <v>Jasmine Gingrich</v>
      </c>
      <c r="K19" s="64" t="str">
        <f>VLOOKUP(ROW(H19)-1,'STEPS 2-3- Enter Players-Scores'!$B$2:$H$99,2,FALSE)</f>
        <v>Olivet</v>
      </c>
    </row>
    <row r="20" spans="1:11" ht="12">
      <c r="A20" s="101"/>
      <c r="B20" s="102"/>
      <c r="C20" s="102"/>
      <c r="D20" s="103"/>
      <c r="F20" s="3"/>
      <c r="G20" s="55"/>
      <c r="H20" s="7">
        <f>VLOOKUP(ROW(H20)-1,'STEPS 2-3- Enter Players-Scores'!$B$2:$H$99,6,FALSE)</f>
        <v>95</v>
      </c>
      <c r="I20" s="7">
        <f>VLOOKUP(ROW(H20)-1,'STEPS 2-3- Enter Players-Scores'!$B$2:$H$99,7,FALSE)</f>
        <v>19</v>
      </c>
      <c r="J20" s="2" t="str">
        <f>VLOOKUP(ROW(H20)-1,'STEPS 2-3- Enter Players-Scores'!$B$2:$H$99,4,FALSE)</f>
        <v>Ashley Smith</v>
      </c>
      <c r="K20" s="64" t="str">
        <f>VLOOKUP(ROW(H20)-1,'STEPS 2-3- Enter Players-Scores'!$B$2:$H$99,2,FALSE)</f>
        <v>North Pointe Christian</v>
      </c>
    </row>
    <row r="21" spans="1:11" ht="12">
      <c r="A21" s="101"/>
      <c r="B21" s="102"/>
      <c r="C21" s="102"/>
      <c r="D21" s="103"/>
      <c r="F21" s="3"/>
      <c r="G21" s="55"/>
      <c r="H21" s="7">
        <f>VLOOKUP(ROW(H21)-1,'STEPS 2-3- Enter Players-Scores'!$B$2:$H$99,6,FALSE)</f>
        <v>96</v>
      </c>
      <c r="I21" s="7">
        <f>VLOOKUP(ROW(H21)-1,'STEPS 2-3- Enter Players-Scores'!$B$2:$H$99,7,FALSE)</f>
        <v>20</v>
      </c>
      <c r="J21" s="2" t="str">
        <f>VLOOKUP(ROW(H21)-1,'STEPS 2-3- Enter Players-Scores'!$B$2:$H$99,4,FALSE)</f>
        <v>Megan Kapcia</v>
      </c>
      <c r="K21" s="64" t="str">
        <f>VLOOKUP(ROW(H21)-1,'STEPS 2-3- Enter Players-Scores'!$B$2:$H$99,2,FALSE)</f>
        <v>Portland</v>
      </c>
    </row>
    <row r="22" spans="1:11" ht="12">
      <c r="A22" s="101"/>
      <c r="B22" s="102"/>
      <c r="C22" s="102"/>
      <c r="D22" s="103"/>
      <c r="F22" s="3"/>
      <c r="G22" s="55"/>
      <c r="H22" s="7">
        <f>VLOOKUP(ROW(H22)-1,'STEPS 2-3- Enter Players-Scores'!$B$2:$H$99,6,FALSE)</f>
        <v>97</v>
      </c>
      <c r="I22" s="7">
        <f>VLOOKUP(ROW(H22)-1,'STEPS 2-3- Enter Players-Scores'!$B$2:$H$99,7,FALSE)</f>
        <v>21</v>
      </c>
      <c r="J22" s="2" t="str">
        <f>VLOOKUP(ROW(H22)-1,'STEPS 2-3- Enter Players-Scores'!$B$2:$H$99,4,FALSE)</f>
        <v>Mikala Sims</v>
      </c>
      <c r="K22" s="64" t="str">
        <f>VLOOKUP(ROW(H22)-1,'STEPS 2-3- Enter Players-Scores'!$B$2:$H$99,2,FALSE)</f>
        <v>Comstock </v>
      </c>
    </row>
    <row r="23" spans="1:11" ht="12">
      <c r="A23" s="101"/>
      <c r="B23" s="102"/>
      <c r="C23" s="102"/>
      <c r="D23" s="103"/>
      <c r="F23" s="3"/>
      <c r="G23" s="55"/>
      <c r="H23" s="7">
        <f>VLOOKUP(ROW(H23)-1,'STEPS 2-3- Enter Players-Scores'!$B$2:$H$99,6,FALSE)</f>
        <v>98</v>
      </c>
      <c r="I23" s="7">
        <f>VLOOKUP(ROW(H23)-1,'STEPS 2-3- Enter Players-Scores'!$B$2:$H$99,7,FALSE)</f>
        <v>22</v>
      </c>
      <c r="J23" s="2" t="str">
        <f>VLOOKUP(ROW(H23)-1,'STEPS 2-3- Enter Players-Scores'!$B$2:$H$99,4,FALSE)</f>
        <v>Kathryn Weflen</v>
      </c>
      <c r="K23" s="64" t="str">
        <f>VLOOKUP(ROW(H23)-1,'STEPS 2-3- Enter Players-Scores'!$B$2:$H$99,2,FALSE)</f>
        <v>North Pointe Christian</v>
      </c>
    </row>
    <row r="24" spans="1:11" ht="12.75" thickBot="1">
      <c r="A24" s="104"/>
      <c r="B24" s="105"/>
      <c r="C24" s="105"/>
      <c r="D24" s="106"/>
      <c r="F24" s="3"/>
      <c r="G24" s="55"/>
      <c r="H24" s="7">
        <f>VLOOKUP(ROW(H24)-1,'STEPS 2-3- Enter Players-Scores'!$B$2:$H$99,6,FALSE)</f>
        <v>98</v>
      </c>
      <c r="I24" s="7">
        <f>VLOOKUP(ROW(H24)-1,'STEPS 2-3- Enter Players-Scores'!$B$2:$H$99,7,FALSE)</f>
        <v>22</v>
      </c>
      <c r="J24" s="2" t="str">
        <f>VLOOKUP(ROW(H24)-1,'STEPS 2-3- Enter Players-Scores'!$B$2:$H$99,4,FALSE)</f>
        <v>Rachel Hofman</v>
      </c>
      <c r="K24" s="64" t="str">
        <f>VLOOKUP(ROW(H24)-1,'STEPS 2-3- Enter Players-Scores'!$B$2:$H$99,2,FALSE)</f>
        <v>Calvin Christian</v>
      </c>
    </row>
    <row r="25" spans="1:11" ht="12">
      <c r="A25" s="65"/>
      <c r="B25" s="65"/>
      <c r="C25" s="66"/>
      <c r="D25" s="66"/>
      <c r="F25" s="3"/>
      <c r="G25" s="55"/>
      <c r="H25" s="7">
        <f>VLOOKUP(ROW(H25)-1,'STEPS 2-3- Enter Players-Scores'!$B$2:$H$99,6,FALSE)</f>
        <v>98</v>
      </c>
      <c r="I25" s="7">
        <f>VLOOKUP(ROW(H25)-1,'STEPS 2-3- Enter Players-Scores'!$B$2:$H$99,7,FALSE)</f>
        <v>22</v>
      </c>
      <c r="J25" s="2" t="str">
        <f>VLOOKUP(ROW(H25)-1,'STEPS 2-3- Enter Players-Scores'!$B$2:$H$99,4,FALSE)</f>
        <v>Logan McLane</v>
      </c>
      <c r="K25" s="64" t="str">
        <f>VLOOKUP(ROW(H25)-1,'STEPS 2-3- Enter Players-Scores'!$B$2:$H$99,2,FALSE)</f>
        <v>Olivet</v>
      </c>
    </row>
    <row r="26" spans="1:11" ht="12">
      <c r="A26" s="65"/>
      <c r="B26" s="65"/>
      <c r="C26" s="66"/>
      <c r="D26" s="66"/>
      <c r="F26" s="3"/>
      <c r="G26" s="55"/>
      <c r="H26" s="7">
        <f>VLOOKUP(ROW(H26)-1,'STEPS 2-3- Enter Players-Scores'!$B$2:$H$99,6,FALSE)</f>
        <v>98</v>
      </c>
      <c r="I26" s="7">
        <f>VLOOKUP(ROW(H26)-1,'STEPS 2-3- Enter Players-Scores'!$B$2:$H$99,7,FALSE)</f>
        <v>22</v>
      </c>
      <c r="J26" s="2" t="str">
        <f>VLOOKUP(ROW(H26)-1,'STEPS 2-3- Enter Players-Scores'!$B$2:$H$99,4,FALSE)</f>
        <v>Brittney DeMann</v>
      </c>
      <c r="K26" s="64" t="str">
        <f>VLOOKUP(ROW(H26)-1,'STEPS 2-3- Enter Players-Scores'!$B$2:$H$99,2,FALSE)</f>
        <v>Martin</v>
      </c>
    </row>
    <row r="27" spans="1:11" ht="12">
      <c r="A27" s="65"/>
      <c r="B27" s="65"/>
      <c r="C27" s="66"/>
      <c r="D27" s="66"/>
      <c r="F27" s="3"/>
      <c r="G27" s="55"/>
      <c r="H27" s="7">
        <f>VLOOKUP(ROW(H27)-1,'STEPS 2-3- Enter Players-Scores'!$B$2:$H$99,6,FALSE)</f>
        <v>99</v>
      </c>
      <c r="I27" s="7">
        <f>VLOOKUP(ROW(H27)-1,'STEPS 2-3- Enter Players-Scores'!$B$2:$H$99,7,FALSE)</f>
        <v>26</v>
      </c>
      <c r="J27" s="2" t="str">
        <f>VLOOKUP(ROW(H27)-1,'STEPS 2-3- Enter Players-Scores'!$B$2:$H$99,4,FALSE)</f>
        <v>Meredith Harkema</v>
      </c>
      <c r="K27" s="64" t="str">
        <f>VLOOKUP(ROW(H27)-1,'STEPS 2-3- Enter Players-Scores'!$B$2:$H$99,2,FALSE)</f>
        <v>GR West Catholic</v>
      </c>
    </row>
    <row r="28" spans="1:11" ht="12">
      <c r="A28" s="65"/>
      <c r="B28" s="65"/>
      <c r="F28" s="3"/>
      <c r="G28" s="55"/>
      <c r="H28" s="7">
        <f>VLOOKUP(ROW(H28)-1,'STEPS 2-3- Enter Players-Scores'!$B$2:$H$99,6,FALSE)</f>
        <v>100</v>
      </c>
      <c r="I28" s="7">
        <f>VLOOKUP(ROW(H28)-1,'STEPS 2-3- Enter Players-Scores'!$B$2:$H$99,7,FALSE)</f>
        <v>27</v>
      </c>
      <c r="J28" s="2" t="str">
        <f>VLOOKUP(ROW(H28)-1,'STEPS 2-3- Enter Players-Scores'!$B$2:$H$99,4,FALSE)</f>
        <v>Grace Castle</v>
      </c>
      <c r="K28" s="64" t="str">
        <f>VLOOKUP(ROW(H28)-1,'STEPS 2-3- Enter Players-Scores'!$B$2:$H$99,2,FALSE)</f>
        <v>Lansing Catholic</v>
      </c>
    </row>
    <row r="29" spans="6:11" ht="12">
      <c r="F29" s="3"/>
      <c r="G29" s="55"/>
      <c r="H29" s="7">
        <f>VLOOKUP(ROW(H29)-1,'STEPS 2-3- Enter Players-Scores'!$B$2:$H$99,6,FALSE)</f>
        <v>100</v>
      </c>
      <c r="I29" s="7">
        <f>VLOOKUP(ROW(H29)-1,'STEPS 2-3- Enter Players-Scores'!$B$2:$H$99,7,FALSE)</f>
        <v>27</v>
      </c>
      <c r="J29" s="2" t="str">
        <f>VLOOKUP(ROW(H29)-1,'STEPS 2-3- Enter Players-Scores'!$B$2:$H$99,4,FALSE)</f>
        <v>Emily Elderkin</v>
      </c>
      <c r="K29" s="64" t="str">
        <f>VLOOKUP(ROW(H29)-1,'STEPS 2-3- Enter Players-Scores'!$B$2:$H$99,2,FALSE)</f>
        <v>Calvin Christian</v>
      </c>
    </row>
    <row r="30" spans="6:11" ht="12">
      <c r="F30" s="3"/>
      <c r="G30" s="55"/>
      <c r="H30" s="7">
        <f>VLOOKUP(ROW(H30)-1,'STEPS 2-3- Enter Players-Scores'!$B$2:$H$99,6,FALSE)</f>
        <v>100</v>
      </c>
      <c r="I30" s="7">
        <f>VLOOKUP(ROW(H30)-1,'STEPS 2-3- Enter Players-Scores'!$B$2:$H$99,7,FALSE)</f>
        <v>27</v>
      </c>
      <c r="J30" s="2" t="str">
        <f>VLOOKUP(ROW(H30)-1,'STEPS 2-3- Enter Players-Scores'!$B$2:$H$99,4,FALSE)</f>
        <v>Amanda Scholten</v>
      </c>
      <c r="K30" s="64" t="str">
        <f>VLOOKUP(ROW(H30)-1,'STEPS 2-3- Enter Players-Scores'!$B$2:$H$99,2,FALSE)</f>
        <v>Calvin Christian</v>
      </c>
    </row>
    <row r="31" spans="6:11" ht="12">
      <c r="F31" s="3"/>
      <c r="G31" s="55"/>
      <c r="H31" s="7">
        <f>VLOOKUP(ROW(H31)-1,'STEPS 2-3- Enter Players-Scores'!$B$2:$H$99,6,FALSE)</f>
        <v>100</v>
      </c>
      <c r="I31" s="7">
        <f>VLOOKUP(ROW(H31)-1,'STEPS 2-3- Enter Players-Scores'!$B$2:$H$99,7,FALSE)</f>
        <v>27</v>
      </c>
      <c r="J31" s="2" t="str">
        <f>VLOOKUP(ROW(H31)-1,'STEPS 2-3- Enter Players-Scores'!$B$2:$H$99,4,FALSE)</f>
        <v>Chloe Adams</v>
      </c>
      <c r="K31" s="64" t="str">
        <f>VLOOKUP(ROW(H31)-1,'STEPS 2-3- Enter Players-Scores'!$B$2:$H$99,2,FALSE)</f>
        <v>Portland</v>
      </c>
    </row>
    <row r="32" spans="6:11" ht="12">
      <c r="F32" s="3"/>
      <c r="G32" s="55"/>
      <c r="H32" s="7">
        <f>VLOOKUP(ROW(H32)-1,'STEPS 2-3- Enter Players-Scores'!$B$2:$H$99,6,FALSE)</f>
        <v>101</v>
      </c>
      <c r="I32" s="7">
        <f>VLOOKUP(ROW(H32)-1,'STEPS 2-3- Enter Players-Scores'!$B$2:$H$99,7,FALSE)</f>
        <v>31</v>
      </c>
      <c r="J32" s="2" t="str">
        <f>VLOOKUP(ROW(H32)-1,'STEPS 2-3- Enter Players-Scores'!$B$2:$H$99,4,FALSE)</f>
        <v>Amelia Gonzalez</v>
      </c>
      <c r="K32" s="64" t="str">
        <f>VLOOKUP(ROW(H32)-1,'STEPS 2-3- Enter Players-Scores'!$B$2:$H$99,2,FALSE)</f>
        <v>North Pointe Christian</v>
      </c>
    </row>
    <row r="33" spans="6:11" ht="12">
      <c r="F33" s="3"/>
      <c r="G33" s="55"/>
      <c r="H33" s="7">
        <f>VLOOKUP(ROW(H33)-1,'STEPS 2-3- Enter Players-Scores'!$B$2:$H$99,6,FALSE)</f>
        <v>102</v>
      </c>
      <c r="I33" s="7">
        <f>VLOOKUP(ROW(H33)-1,'STEPS 2-3- Enter Players-Scores'!$B$2:$H$99,7,FALSE)</f>
        <v>32</v>
      </c>
      <c r="J33" s="2" t="str">
        <f>VLOOKUP(ROW(H33)-1,'STEPS 2-3- Enter Players-Scores'!$B$2:$H$99,4,FALSE)</f>
        <v>Lauren Bonds</v>
      </c>
      <c r="K33" s="64" t="str">
        <f>VLOOKUP(ROW(H33)-1,'STEPS 2-3- Enter Players-Scores'!$B$2:$H$99,2,FALSE)</f>
        <v>Comstock </v>
      </c>
    </row>
    <row r="34" spans="6:11" ht="12">
      <c r="F34" s="3"/>
      <c r="G34" s="55"/>
      <c r="H34" s="7">
        <f>VLOOKUP(ROW(H34)-1,'STEPS 2-3- Enter Players-Scores'!$B$2:$H$99,6,FALSE)</f>
        <v>104</v>
      </c>
      <c r="I34" s="7">
        <f>VLOOKUP(ROW(H34)-1,'STEPS 2-3- Enter Players-Scores'!$B$2:$H$99,7,FALSE)</f>
        <v>33</v>
      </c>
      <c r="J34" s="2" t="str">
        <f>VLOOKUP(ROW(H34)-1,'STEPS 2-3- Enter Players-Scores'!$B$2:$H$99,4,FALSE)</f>
        <v>Abby House</v>
      </c>
      <c r="K34" s="64" t="str">
        <f>VLOOKUP(ROW(H34)-1,'STEPS 2-3- Enter Players-Scores'!$B$2:$H$99,2,FALSE)</f>
        <v>Comstock </v>
      </c>
    </row>
    <row r="35" spans="6:11" ht="12">
      <c r="F35" s="3"/>
      <c r="G35" s="55"/>
      <c r="H35" s="7">
        <f>VLOOKUP(ROW(H35)-1,'STEPS 2-3- Enter Players-Scores'!$B$2:$H$99,6,FALSE)</f>
        <v>104</v>
      </c>
      <c r="I35" s="7">
        <f>VLOOKUP(ROW(H35)-1,'STEPS 2-3- Enter Players-Scores'!$B$2:$H$99,7,FALSE)</f>
        <v>33</v>
      </c>
      <c r="J35" s="2" t="str">
        <f>VLOOKUP(ROW(H35)-1,'STEPS 2-3- Enter Players-Scores'!$B$2:$H$99,4,FALSE)</f>
        <v>Mary Ellen Nuter</v>
      </c>
      <c r="K35" s="64" t="str">
        <f>VLOOKUP(ROW(H35)-1,'STEPS 2-3- Enter Players-Scores'!$B$2:$H$99,2,FALSE)</f>
        <v>Lake Michigan Catholic</v>
      </c>
    </row>
    <row r="36" spans="6:11" ht="12">
      <c r="F36" s="3"/>
      <c r="G36" s="55"/>
      <c r="H36" s="7">
        <f>VLOOKUP(ROW(H36)-1,'STEPS 2-3- Enter Players-Scores'!$B$2:$H$99,6,FALSE)</f>
        <v>107</v>
      </c>
      <c r="I36" s="7">
        <f>VLOOKUP(ROW(H36)-1,'STEPS 2-3- Enter Players-Scores'!$B$2:$H$99,7,FALSE)</f>
        <v>35</v>
      </c>
      <c r="J36" s="2" t="str">
        <f>VLOOKUP(ROW(H36)-1,'STEPS 2-3- Enter Players-Scores'!$B$2:$H$99,4,FALSE)</f>
        <v>Lindsay Reens</v>
      </c>
      <c r="K36" s="64" t="str">
        <f>VLOOKUP(ROW(H36)-1,'STEPS 2-3- Enter Players-Scores'!$B$2:$H$99,2,FALSE)</f>
        <v>GR West Catholic</v>
      </c>
    </row>
    <row r="37" spans="6:11" ht="12">
      <c r="F37" s="3"/>
      <c r="G37" s="55"/>
      <c r="H37" s="7">
        <f>VLOOKUP(ROW(H37)-1,'STEPS 2-3- Enter Players-Scores'!$B$2:$H$99,6,FALSE)</f>
        <v>107</v>
      </c>
      <c r="I37" s="7">
        <f>VLOOKUP(ROW(H37)-1,'STEPS 2-3- Enter Players-Scores'!$B$2:$H$99,7,FALSE)</f>
        <v>35</v>
      </c>
      <c r="J37" s="2" t="str">
        <f>VLOOKUP(ROW(H37)-1,'STEPS 2-3- Enter Players-Scores'!$B$2:$H$99,4,FALSE)</f>
        <v>Alicia Ezinga</v>
      </c>
      <c r="K37" s="64" t="str">
        <f>VLOOKUP(ROW(H37)-1,'STEPS 2-3- Enter Players-Scores'!$B$2:$H$99,2,FALSE)</f>
        <v>Calvin Christian</v>
      </c>
    </row>
    <row r="38" spans="6:11" ht="12">
      <c r="F38" s="3"/>
      <c r="G38" s="55"/>
      <c r="H38" s="7">
        <f>VLOOKUP(ROW(H38)-1,'STEPS 2-3- Enter Players-Scores'!$B$2:$H$99,6,FALSE)</f>
        <v>107</v>
      </c>
      <c r="I38" s="7">
        <f>VLOOKUP(ROW(H38)-1,'STEPS 2-3- Enter Players-Scores'!$B$2:$H$99,7,FALSE)</f>
        <v>35</v>
      </c>
      <c r="J38" s="2" t="str">
        <f>VLOOKUP(ROW(H38)-1,'STEPS 2-3- Enter Players-Scores'!$B$2:$H$99,4,FALSE)</f>
        <v>Taylor Trierweiler</v>
      </c>
      <c r="K38" s="64" t="str">
        <f>VLOOKUP(ROW(H38)-1,'STEPS 2-3- Enter Players-Scores'!$B$2:$H$99,2,FALSE)</f>
        <v>Portland</v>
      </c>
    </row>
    <row r="39" spans="6:11" ht="12">
      <c r="F39" s="3"/>
      <c r="G39" s="55"/>
      <c r="H39" s="7">
        <f>VLOOKUP(ROW(H39)-1,'STEPS 2-3- Enter Players-Scores'!$B$2:$H$99,6,FALSE)</f>
        <v>108</v>
      </c>
      <c r="I39" s="7">
        <f>VLOOKUP(ROW(H39)-1,'STEPS 2-3- Enter Players-Scores'!$B$2:$H$99,7,FALSE)</f>
        <v>38</v>
      </c>
      <c r="J39" s="2" t="str">
        <f>VLOOKUP(ROW(H39)-1,'STEPS 2-3- Enter Players-Scores'!$B$2:$H$99,4,FALSE)</f>
        <v>Elizabeth Kuipers</v>
      </c>
      <c r="K39" s="64" t="str">
        <f>VLOOKUP(ROW(H39)-1,'STEPS 2-3- Enter Players-Scores'!$B$2:$H$99,2,FALSE)</f>
        <v>Calvin Christian</v>
      </c>
    </row>
    <row r="40" spans="6:11" ht="12">
      <c r="F40" s="3"/>
      <c r="G40" s="55"/>
      <c r="H40" s="7">
        <f>VLOOKUP(ROW(H40)-1,'STEPS 2-3- Enter Players-Scores'!$B$2:$H$99,6,FALSE)</f>
        <v>108</v>
      </c>
      <c r="I40" s="7">
        <f>VLOOKUP(ROW(H40)-1,'STEPS 2-3- Enter Players-Scores'!$B$2:$H$99,7,FALSE)</f>
        <v>38</v>
      </c>
      <c r="J40" s="2" t="str">
        <f>VLOOKUP(ROW(H40)-1,'STEPS 2-3- Enter Players-Scores'!$B$2:$H$99,4,FALSE)</f>
        <v>Jessica Russell</v>
      </c>
      <c r="K40" s="64" t="str">
        <f>VLOOKUP(ROW(H40)-1,'STEPS 2-3- Enter Players-Scores'!$B$2:$H$99,2,FALSE)</f>
        <v>Lake Michigan Catholic</v>
      </c>
    </row>
    <row r="41" spans="6:11" ht="12">
      <c r="F41" s="3"/>
      <c r="G41" s="55"/>
      <c r="H41" s="7">
        <f>VLOOKUP(ROW(H41)-1,'STEPS 2-3- Enter Players-Scores'!$B$2:$H$99,6,FALSE)</f>
        <v>109</v>
      </c>
      <c r="I41" s="7">
        <f>VLOOKUP(ROW(H41)-1,'STEPS 2-3- Enter Players-Scores'!$B$2:$H$99,7,FALSE)</f>
        <v>40</v>
      </c>
      <c r="J41" s="2" t="str">
        <f>VLOOKUP(ROW(H41)-1,'STEPS 2-3- Enter Players-Scores'!$B$2:$H$99,4,FALSE)</f>
        <v>Jaxsen Meldrum</v>
      </c>
      <c r="K41" s="64" t="str">
        <f>VLOOKUP(ROW(H41)-1,'STEPS 2-3- Enter Players-Scores'!$B$2:$H$99,2,FALSE)</f>
        <v>Kalamazoo Christian</v>
      </c>
    </row>
    <row r="42" spans="6:11" ht="12">
      <c r="F42" s="3"/>
      <c r="G42" s="55"/>
      <c r="H42" s="7">
        <f>VLOOKUP(ROW(H42)-1,'STEPS 2-3- Enter Players-Scores'!$B$2:$H$99,6,FALSE)</f>
        <v>109</v>
      </c>
      <c r="I42" s="7">
        <f>VLOOKUP(ROW(H42)-1,'STEPS 2-3- Enter Players-Scores'!$B$2:$H$99,7,FALSE)</f>
        <v>40</v>
      </c>
      <c r="J42" s="2" t="str">
        <f>VLOOKUP(ROW(H42)-1,'STEPS 2-3- Enter Players-Scores'!$B$2:$H$99,4,FALSE)</f>
        <v>Maddey Kidder</v>
      </c>
      <c r="K42" s="64" t="str">
        <f>VLOOKUP(ROW(H42)-1,'STEPS 2-3- Enter Players-Scores'!$B$2:$H$99,2,FALSE)</f>
        <v>Olivet</v>
      </c>
    </row>
    <row r="43" spans="6:11" ht="12">
      <c r="F43" s="3"/>
      <c r="G43" s="55"/>
      <c r="H43" s="7">
        <f>VLOOKUP(ROW(H43)-1,'STEPS 2-3- Enter Players-Scores'!$B$2:$H$99,6,FALSE)</f>
        <v>111</v>
      </c>
      <c r="I43" s="7">
        <f>VLOOKUP(ROW(H43)-1,'STEPS 2-3- Enter Players-Scores'!$B$2:$H$99,7,FALSE)</f>
        <v>42</v>
      </c>
      <c r="J43" s="2" t="str">
        <f>VLOOKUP(ROW(H43)-1,'STEPS 2-3- Enter Players-Scores'!$B$2:$H$99,4,FALSE)</f>
        <v>Gillian Heidema</v>
      </c>
      <c r="K43" s="64" t="str">
        <f>VLOOKUP(ROW(H43)-1,'STEPS 2-3- Enter Players-Scores'!$B$2:$H$99,2,FALSE)</f>
        <v>Kalamazoo Christian</v>
      </c>
    </row>
    <row r="44" spans="6:11" ht="12">
      <c r="F44" s="3"/>
      <c r="G44" s="55"/>
      <c r="H44" s="7">
        <f>VLOOKUP(ROW(H44)-1,'STEPS 2-3- Enter Players-Scores'!$B$2:$H$99,6,FALSE)</f>
        <v>111</v>
      </c>
      <c r="I44" s="7">
        <f>VLOOKUP(ROW(H44)-1,'STEPS 2-3- Enter Players-Scores'!$B$2:$H$99,7,FALSE)</f>
        <v>42</v>
      </c>
      <c r="J44" s="2" t="str">
        <f>VLOOKUP(ROW(H44)-1,'STEPS 2-3- Enter Players-Scores'!$B$2:$H$99,4,FALSE)</f>
        <v>Emily McAdam</v>
      </c>
      <c r="K44" s="64" t="str">
        <f>VLOOKUP(ROW(H44)-1,'STEPS 2-3- Enter Players-Scores'!$B$2:$H$99,2,FALSE)</f>
        <v>Olivet</v>
      </c>
    </row>
    <row r="45" spans="6:11" ht="12">
      <c r="F45" s="3"/>
      <c r="G45" s="55"/>
      <c r="H45" s="7">
        <f>VLOOKUP(ROW(H45)-1,'STEPS 2-3- Enter Players-Scores'!$B$2:$H$99,6,FALSE)</f>
        <v>112</v>
      </c>
      <c r="I45" s="7">
        <f>VLOOKUP(ROW(H45)-1,'STEPS 2-3- Enter Players-Scores'!$B$2:$H$99,7,FALSE)</f>
        <v>44</v>
      </c>
      <c r="J45" s="2" t="str">
        <f>VLOOKUP(ROW(H45)-1,'STEPS 2-3- Enter Players-Scores'!$B$2:$H$99,4,FALSE)</f>
        <v>Carmen Katje</v>
      </c>
      <c r="K45" s="64" t="str">
        <f>VLOOKUP(ROW(H45)-1,'STEPS 2-3- Enter Players-Scores'!$B$2:$H$99,2,FALSE)</f>
        <v>Kalamazoo Christian</v>
      </c>
    </row>
    <row r="46" spans="6:11" ht="12">
      <c r="F46" s="3"/>
      <c r="G46" s="55"/>
      <c r="H46" s="7">
        <f>VLOOKUP(ROW(H46)-1,'STEPS 2-3- Enter Players-Scores'!$B$2:$H$99,6,FALSE)</f>
        <v>112</v>
      </c>
      <c r="I46" s="7">
        <f>VLOOKUP(ROW(H46)-1,'STEPS 2-3- Enter Players-Scores'!$B$2:$H$99,7,FALSE)</f>
        <v>44</v>
      </c>
      <c r="J46" s="2" t="str">
        <f>VLOOKUP(ROW(H46)-1,'STEPS 2-3- Enter Players-Scores'!$B$2:$H$99,4,FALSE)</f>
        <v>Sara Preston</v>
      </c>
      <c r="K46" s="64" t="str">
        <f>VLOOKUP(ROW(H46)-1,'STEPS 2-3- Enter Players-Scores'!$B$2:$H$99,2,FALSE)</f>
        <v>Comstock </v>
      </c>
    </row>
    <row r="47" spans="6:11" ht="12">
      <c r="F47" s="3"/>
      <c r="G47" s="55"/>
      <c r="H47" s="7">
        <f>VLOOKUP(ROW(H47)-1,'STEPS 2-3- Enter Players-Scores'!$B$2:$H$99,6,FALSE)</f>
        <v>112</v>
      </c>
      <c r="I47" s="7">
        <f>VLOOKUP(ROW(H47)-1,'STEPS 2-3- Enter Players-Scores'!$B$2:$H$99,7,FALSE)</f>
        <v>44</v>
      </c>
      <c r="J47" s="2" t="str">
        <f>VLOOKUP(ROW(H47)-1,'STEPS 2-3- Enter Players-Scores'!$B$2:$H$99,4,FALSE)</f>
        <v>Abi Koch</v>
      </c>
      <c r="K47" s="64" t="str">
        <f>VLOOKUP(ROW(H47)-1,'STEPS 2-3- Enter Players-Scores'!$B$2:$H$99,2,FALSE)</f>
        <v>Michigan Lutheran</v>
      </c>
    </row>
    <row r="48" spans="6:11" ht="12">
      <c r="F48" s="3"/>
      <c r="G48" s="55"/>
      <c r="H48" s="7">
        <f>VLOOKUP(ROW(H48)-1,'STEPS 2-3- Enter Players-Scores'!$B$2:$H$99,6,FALSE)</f>
        <v>113</v>
      </c>
      <c r="I48" s="7">
        <f>VLOOKUP(ROW(H48)-1,'STEPS 2-3- Enter Players-Scores'!$B$2:$H$99,7,FALSE)</f>
        <v>47</v>
      </c>
      <c r="J48" s="2" t="str">
        <f>VLOOKUP(ROW(H48)-1,'STEPS 2-3- Enter Players-Scores'!$B$2:$H$99,4,FALSE)</f>
        <v>Anna LaSata</v>
      </c>
      <c r="K48" s="64" t="str">
        <f>VLOOKUP(ROW(H48)-1,'STEPS 2-3- Enter Players-Scores'!$B$2:$H$99,2,FALSE)</f>
        <v>Lake Michigan Catholic</v>
      </c>
    </row>
    <row r="49" spans="6:11" ht="12">
      <c r="F49" s="3"/>
      <c r="G49" s="55"/>
      <c r="H49" s="7">
        <f>VLOOKUP(ROW(H49)-1,'STEPS 2-3- Enter Players-Scores'!$B$2:$H$99,6,FALSE)</f>
        <v>113</v>
      </c>
      <c r="I49" s="7">
        <f>VLOOKUP(ROW(H49)-1,'STEPS 2-3- Enter Players-Scores'!$B$2:$H$99,7,FALSE)</f>
        <v>47</v>
      </c>
      <c r="J49" s="2" t="str">
        <f>VLOOKUP(ROW(H49)-1,'STEPS 2-3- Enter Players-Scores'!$B$2:$H$99,4,FALSE)</f>
        <v>Anika Gaska</v>
      </c>
      <c r="K49" s="64" t="str">
        <f>VLOOKUP(ROW(H49)-1,'STEPS 2-3- Enter Players-Scores'!$B$2:$H$99,2,FALSE)</f>
        <v>Lake Michigan Catholic</v>
      </c>
    </row>
    <row r="50" spans="6:11" ht="12">
      <c r="F50" s="3"/>
      <c r="G50" s="55"/>
      <c r="H50" s="7">
        <f>VLOOKUP(ROW(H50)-1,'STEPS 2-3- Enter Players-Scores'!$B$2:$H$99,6,FALSE)</f>
        <v>113</v>
      </c>
      <c r="I50" s="7">
        <f>VLOOKUP(ROW(H50)-1,'STEPS 2-3- Enter Players-Scores'!$B$2:$H$99,7,FALSE)</f>
        <v>47</v>
      </c>
      <c r="J50" s="2" t="str">
        <f>VLOOKUP(ROW(H50)-1,'STEPS 2-3- Enter Players-Scores'!$B$2:$H$99,4,FALSE)</f>
        <v>Kelli Williams</v>
      </c>
      <c r="K50" s="64" t="str">
        <f>VLOOKUP(ROW(H50)-1,'STEPS 2-3- Enter Players-Scores'!$B$2:$H$99,2,FALSE)</f>
        <v>Michigan Lutheran</v>
      </c>
    </row>
    <row r="51" spans="6:11" ht="12">
      <c r="F51" s="3"/>
      <c r="G51" s="55"/>
      <c r="H51" s="7">
        <f>VLOOKUP(ROW(H51)-1,'STEPS 2-3- Enter Players-Scores'!$B$2:$H$99,6,FALSE)</f>
        <v>114</v>
      </c>
      <c r="I51" s="7">
        <f>VLOOKUP(ROW(H51)-1,'STEPS 2-3- Enter Players-Scores'!$B$2:$H$99,7,FALSE)</f>
        <v>50</v>
      </c>
      <c r="J51" s="2" t="str">
        <f>VLOOKUP(ROW(H51)-1,'STEPS 2-3- Enter Players-Scores'!$B$2:$H$99,4,FALSE)</f>
        <v>Haley Feldpausch</v>
      </c>
      <c r="K51" s="64" t="str">
        <f>VLOOKUP(ROW(H51)-1,'STEPS 2-3- Enter Players-Scores'!$B$2:$H$99,2,FALSE)</f>
        <v>Portland</v>
      </c>
    </row>
    <row r="52" spans="6:11" ht="12">
      <c r="F52" s="3"/>
      <c r="G52" s="55"/>
      <c r="H52" s="7">
        <f>VLOOKUP(ROW(H52)-1,'STEPS 2-3- Enter Players-Scores'!$B$2:$H$99,6,FALSE)</f>
        <v>115</v>
      </c>
      <c r="I52" s="7">
        <f>VLOOKUP(ROW(H52)-1,'STEPS 2-3- Enter Players-Scores'!$B$2:$H$99,7,FALSE)</f>
        <v>51</v>
      </c>
      <c r="J52" s="2" t="str">
        <f>VLOOKUP(ROW(H52)-1,'STEPS 2-3- Enter Players-Scores'!$B$2:$H$99,4,FALSE)</f>
        <v>Allie Kramer</v>
      </c>
      <c r="K52" s="64" t="str">
        <f>VLOOKUP(ROW(H52)-1,'STEPS 2-3- Enter Players-Scores'!$B$2:$H$99,2,FALSE)</f>
        <v>Olivet</v>
      </c>
    </row>
    <row r="53" spans="6:11" ht="12">
      <c r="F53" s="3"/>
      <c r="G53" s="55"/>
      <c r="H53" s="7">
        <f>VLOOKUP(ROW(H53)-1,'STEPS 2-3- Enter Players-Scores'!$B$2:$H$99,6,FALSE)</f>
        <v>117</v>
      </c>
      <c r="I53" s="7">
        <f>VLOOKUP(ROW(H53)-1,'STEPS 2-3- Enter Players-Scores'!$B$2:$H$99,7,FALSE)</f>
        <v>52</v>
      </c>
      <c r="J53" s="2" t="str">
        <f>VLOOKUP(ROW(H53)-1,'STEPS 2-3- Enter Players-Scores'!$B$2:$H$99,4,FALSE)</f>
        <v>Isabelle Johns</v>
      </c>
      <c r="K53" s="64" t="str">
        <f>VLOOKUP(ROW(H53)-1,'STEPS 2-3- Enter Players-Scores'!$B$2:$H$99,2,FALSE)</f>
        <v>Lansing Catholic</v>
      </c>
    </row>
    <row r="54" spans="6:11" ht="12">
      <c r="F54" s="3"/>
      <c r="G54" s="55"/>
      <c r="H54" s="7">
        <f>VLOOKUP(ROW(H54)-1,'STEPS 2-3- Enter Players-Scores'!$B$2:$H$99,6,FALSE)</f>
        <v>117</v>
      </c>
      <c r="I54" s="7">
        <f>VLOOKUP(ROW(H54)-1,'STEPS 2-3- Enter Players-Scores'!$B$2:$H$99,7,FALSE)</f>
        <v>52</v>
      </c>
      <c r="J54" s="2" t="str">
        <f>VLOOKUP(ROW(H54)-1,'STEPS 2-3- Enter Players-Scores'!$B$2:$H$99,4,FALSE)</f>
        <v>Abigail Dykema</v>
      </c>
      <c r="K54" s="64" t="str">
        <f>VLOOKUP(ROW(H54)-1,'STEPS 2-3- Enter Players-Scores'!$B$2:$H$99,2,FALSE)</f>
        <v>Kalamazoo Christian</v>
      </c>
    </row>
    <row r="55" spans="6:11" ht="12">
      <c r="F55" s="3"/>
      <c r="G55" s="55"/>
      <c r="H55" s="7">
        <f>VLOOKUP(ROW(H55)-1,'STEPS 2-3- Enter Players-Scores'!$B$2:$H$99,6,FALSE)</f>
        <v>119</v>
      </c>
      <c r="I55" s="7">
        <f>VLOOKUP(ROW(H55)-1,'STEPS 2-3- Enter Players-Scores'!$B$2:$H$99,7,FALSE)</f>
        <v>54</v>
      </c>
      <c r="J55" s="2" t="str">
        <f>VLOOKUP(ROW(H55)-1,'STEPS 2-3- Enter Players-Scores'!$B$2:$H$99,4,FALSE)</f>
        <v>Allison Semenak</v>
      </c>
      <c r="K55" s="64" t="str">
        <f>VLOOKUP(ROW(H55)-1,'STEPS 2-3- Enter Players-Scores'!$B$2:$H$99,2,FALSE)</f>
        <v>Michigan Lutheran</v>
      </c>
    </row>
    <row r="56" spans="6:11" ht="12">
      <c r="F56" s="3"/>
      <c r="G56" s="55"/>
      <c r="H56" s="7">
        <f>VLOOKUP(ROW(H56)-1,'STEPS 2-3- Enter Players-Scores'!$B$2:$H$99,6,FALSE)</f>
        <v>127</v>
      </c>
      <c r="I56" s="7">
        <f>VLOOKUP(ROW(H56)-1,'STEPS 2-3- Enter Players-Scores'!$B$2:$H$99,7,FALSE)</f>
        <v>55</v>
      </c>
      <c r="J56" s="2" t="str">
        <f>VLOOKUP(ROW(H56)-1,'STEPS 2-3- Enter Players-Scores'!$B$2:$H$99,4,FALSE)</f>
        <v>Anna Pelkey</v>
      </c>
      <c r="K56" s="64" t="str">
        <f>VLOOKUP(ROW(H56)-1,'STEPS 2-3- Enter Players-Scores'!$B$2:$H$99,2,FALSE)</f>
        <v>Michigan Lutheran</v>
      </c>
    </row>
    <row r="57" spans="6:11" ht="12">
      <c r="F57" s="3"/>
      <c r="G57" s="55"/>
      <c r="H57" s="7">
        <f>VLOOKUP(ROW(H57)-1,'STEPS 2-3- Enter Players-Scores'!$B$2:$H$99,6,FALSE)</f>
        <v>129</v>
      </c>
      <c r="I57" s="7">
        <f>VLOOKUP(ROW(H57)-1,'STEPS 2-3- Enter Players-Scores'!$B$2:$H$99,7,FALSE)</f>
        <v>56</v>
      </c>
      <c r="J57" s="2" t="str">
        <f>VLOOKUP(ROW(H57)-1,'STEPS 2-3- Enter Players-Scores'!$B$2:$H$99,4,FALSE)</f>
        <v>Morgan McGhee</v>
      </c>
      <c r="K57" s="64" t="str">
        <f>VLOOKUP(ROW(H57)-1,'STEPS 2-3- Enter Players-Scores'!$B$2:$H$99,2,FALSE)</f>
        <v>Michigan Lutheran</v>
      </c>
    </row>
    <row r="58" spans="6:11" ht="12">
      <c r="F58" s="3"/>
      <c r="G58" s="55"/>
      <c r="H58" s="7">
        <f>VLOOKUP(ROW(H58)-1,'STEPS 2-3- Enter Players-Scores'!$B$2:$H$99,6,FALSE)</f>
        <v>0</v>
      </c>
      <c r="I58" s="7">
        <f>VLOOKUP(ROW(H58)-1,'STEPS 2-3- Enter Players-Scores'!$B$2:$H$99,7,FALSE)</f>
      </c>
      <c r="J58" s="2" t="str">
        <f>VLOOKUP(ROW(H58)-1,'STEPS 2-3- Enter Players-Scores'!$B$2:$H$99,4,FALSE)</f>
        <v> </v>
      </c>
      <c r="K58" s="64" t="str">
        <f>VLOOKUP(ROW(H58)-1,'STEPS 2-3- Enter Players-Scores'!$B$2:$H$99,2,FALSE)</f>
        <v>Martin</v>
      </c>
    </row>
    <row r="59" spans="6:11" ht="12">
      <c r="F59" s="3"/>
      <c r="G59" s="55"/>
      <c r="H59" s="7">
        <f>VLOOKUP(ROW(H59)-1,'STEPS 2-3- Enter Players-Scores'!$B$2:$H$99,6,FALSE)</f>
        <v>0</v>
      </c>
      <c r="I59" s="7">
        <f>VLOOKUP(ROW(H59)-1,'STEPS 2-3- Enter Players-Scores'!$B$2:$H$99,7,FALSE)</f>
      </c>
      <c r="J59" s="2" t="str">
        <f>VLOOKUP(ROW(H59)-1,'STEPS 2-3- Enter Players-Scores'!$B$2:$H$99,4,FALSE)</f>
        <v> </v>
      </c>
      <c r="K59" s="64" t="str">
        <f>VLOOKUP(ROW(H59)-1,'STEPS 2-3- Enter Players-Scores'!$B$2:$H$99,2,FALSE)</f>
        <v>Martin</v>
      </c>
    </row>
    <row r="60" spans="6:11" ht="12">
      <c r="F60" s="3"/>
      <c r="G60" s="55"/>
      <c r="H60" s="7">
        <f>VLOOKUP(ROW(H60)-1,'STEPS 2-3- Enter Players-Scores'!$B$2:$H$99,6,FALSE)</f>
        <v>0</v>
      </c>
      <c r="I60" s="7">
        <f>VLOOKUP(ROW(H60)-1,'STEPS 2-3- Enter Players-Scores'!$B$2:$H$99,7,FALSE)</f>
      </c>
      <c r="J60" s="2" t="str">
        <f>VLOOKUP(ROW(H60)-1,'STEPS 2-3- Enter Players-Scores'!$B$2:$H$99,4,FALSE)</f>
        <v> </v>
      </c>
      <c r="K60" s="64" t="str">
        <f>VLOOKUP(ROW(H60)-1,'STEPS 2-3- Enter Players-Scores'!$B$2:$H$99,2,FALSE)</f>
        <v>Martin</v>
      </c>
    </row>
    <row r="61" spans="6:11" ht="12">
      <c r="F61" s="3"/>
      <c r="G61" s="55"/>
      <c r="H61" s="7">
        <f>VLOOKUP(ROW(H61)-1,'STEPS 2-3- Enter Players-Scores'!$B$2:$H$99,6,FALSE)</f>
        <v>0</v>
      </c>
      <c r="I61" s="7">
        <f>VLOOKUP(ROW(H61)-1,'STEPS 2-3- Enter Players-Scores'!$B$2:$H$99,7,FALSE)</f>
      </c>
      <c r="J61" s="2" t="str">
        <f>VLOOKUP(ROW(H61)-1,'STEPS 2-3- Enter Players-Scores'!$B$2:$H$99,4,FALSE)</f>
        <v> </v>
      </c>
      <c r="K61" s="64" t="str">
        <f>VLOOKUP(ROW(H61)-1,'STEPS 2-3- Enter Players-Scores'!$B$2:$H$99,2,FALSE)</f>
        <v>Martin</v>
      </c>
    </row>
    <row r="62" spans="6:11" ht="12">
      <c r="F62" s="3"/>
      <c r="G62" s="55"/>
      <c r="H62" s="7">
        <f>VLOOKUP(ROW(H62)-1,'STEPS 2-3- Enter Players-Scores'!$B$2:$H$99,6,FALSE)</f>
        <v>0</v>
      </c>
      <c r="I62" s="7">
        <f>VLOOKUP(ROW(H62)-1,'STEPS 2-3- Enter Players-Scores'!$B$2:$H$99,7,FALSE)</f>
      </c>
      <c r="J62" s="2" t="str">
        <f>VLOOKUP(ROW(H62)-1,'STEPS 2-3- Enter Players-Scores'!$B$2:$H$99,4,FALSE)</f>
        <v>  </v>
      </c>
      <c r="K62" s="64" t="str">
        <f>VLOOKUP(ROW(H62)-1,'STEPS 2-3- Enter Players-Scores'!$B$2:$H$99,2,FALSE)</f>
        <v> </v>
      </c>
    </row>
    <row r="63" spans="6:11" ht="12">
      <c r="F63" s="3"/>
      <c r="G63" s="55"/>
      <c r="H63" s="7">
        <f>VLOOKUP(ROW(H63)-1,'STEPS 2-3- Enter Players-Scores'!$B$2:$H$99,6,FALSE)</f>
        <v>0</v>
      </c>
      <c r="I63" s="7">
        <f>VLOOKUP(ROW(H63)-1,'STEPS 2-3- Enter Players-Scores'!$B$2:$H$99,7,FALSE)</f>
      </c>
      <c r="J63" s="2" t="str">
        <f>VLOOKUP(ROW(H63)-1,'STEPS 2-3- Enter Players-Scores'!$B$2:$H$99,4,FALSE)</f>
        <v> </v>
      </c>
      <c r="K63" s="64" t="str">
        <f>VLOOKUP(ROW(H63)-1,'STEPS 2-3- Enter Players-Scores'!$B$2:$H$99,2,FALSE)</f>
        <v> </v>
      </c>
    </row>
    <row r="64" spans="6:11" ht="12">
      <c r="F64" s="3"/>
      <c r="G64" s="55"/>
      <c r="H64" s="7">
        <f>VLOOKUP(ROW(H64)-1,'STEPS 2-3- Enter Players-Scores'!$B$2:$H$99,6,FALSE)</f>
        <v>0</v>
      </c>
      <c r="I64" s="7">
        <f>VLOOKUP(ROW(H64)-1,'STEPS 2-3- Enter Players-Scores'!$B$2:$H$99,7,FALSE)</f>
      </c>
      <c r="J64" s="2" t="str">
        <f>VLOOKUP(ROW(H64)-1,'STEPS 2-3- Enter Players-Scores'!$B$2:$H$99,4,FALSE)</f>
        <v> </v>
      </c>
      <c r="K64" s="64" t="str">
        <f>VLOOKUP(ROW(H64)-1,'STEPS 2-3- Enter Players-Scores'!$B$2:$H$99,2,FALSE)</f>
        <v> </v>
      </c>
    </row>
    <row r="65" spans="6:11" ht="12">
      <c r="F65" s="3"/>
      <c r="G65" s="55"/>
      <c r="H65" s="7">
        <f>VLOOKUP(ROW(H65)-1,'STEPS 2-3- Enter Players-Scores'!$B$2:$H$99,6,FALSE)</f>
        <v>0</v>
      </c>
      <c r="I65" s="7">
        <f>VLOOKUP(ROW(H65)-1,'STEPS 2-3- Enter Players-Scores'!$B$2:$H$99,7,FALSE)</f>
      </c>
      <c r="J65" s="2" t="str">
        <f>VLOOKUP(ROW(H65)-1,'STEPS 2-3- Enter Players-Scores'!$B$2:$H$99,4,FALSE)</f>
        <v> </v>
      </c>
      <c r="K65" s="64" t="str">
        <f>VLOOKUP(ROW(H65)-1,'STEPS 2-3- Enter Players-Scores'!$B$2:$H$99,2,FALSE)</f>
        <v> </v>
      </c>
    </row>
    <row r="66" spans="6:11" ht="12">
      <c r="F66" s="3"/>
      <c r="G66" s="55"/>
      <c r="H66" s="7">
        <f>VLOOKUP(ROW(H66)-1,'STEPS 2-3- Enter Players-Scores'!$B$2:$H$99,6,FALSE)</f>
        <v>0</v>
      </c>
      <c r="I66" s="7">
        <f>VLOOKUP(ROW(H66)-1,'STEPS 2-3- Enter Players-Scores'!$B$2:$H$99,7,FALSE)</f>
      </c>
      <c r="J66" s="2" t="str">
        <f>VLOOKUP(ROW(H66)-1,'STEPS 2-3- Enter Players-Scores'!$B$2:$H$99,4,FALSE)</f>
        <v> </v>
      </c>
      <c r="K66" s="64" t="str">
        <f>VLOOKUP(ROW(H66)-1,'STEPS 2-3- Enter Players-Scores'!$B$2:$H$99,2,FALSE)</f>
        <v> </v>
      </c>
    </row>
    <row r="67" spans="6:11" ht="12">
      <c r="F67" s="3"/>
      <c r="G67" s="55"/>
      <c r="H67" s="7">
        <f>VLOOKUP(ROW(H67)-1,'STEPS 2-3- Enter Players-Scores'!$B$2:$H$99,6,FALSE)</f>
        <v>0</v>
      </c>
      <c r="I67" s="7">
        <f>VLOOKUP(ROW(H67)-1,'STEPS 2-3- Enter Players-Scores'!$B$2:$H$99,7,FALSE)</f>
      </c>
      <c r="J67" s="2" t="str">
        <f>VLOOKUP(ROW(H67)-1,'STEPS 2-3- Enter Players-Scores'!$B$2:$H$99,4,FALSE)</f>
        <v> </v>
      </c>
      <c r="K67" s="64" t="str">
        <f>VLOOKUP(ROW(H67)-1,'STEPS 2-3- Enter Players-Scores'!$B$2:$H$99,2,FALSE)</f>
        <v> </v>
      </c>
    </row>
    <row r="68" spans="6:11" ht="12">
      <c r="F68" s="3"/>
      <c r="G68" s="55"/>
      <c r="H68" s="7">
        <f>VLOOKUP(ROW(H68)-1,'STEPS 2-3- Enter Players-Scores'!$B$2:$H$99,6,FALSE)</f>
        <v>0</v>
      </c>
      <c r="I68" s="7">
        <f>VLOOKUP(ROW(H68)-1,'STEPS 2-3- Enter Players-Scores'!$B$2:$H$99,7,FALSE)</f>
      </c>
      <c r="J68" s="2" t="str">
        <f>VLOOKUP(ROW(H68)-1,'STEPS 2-3- Enter Players-Scores'!$B$2:$H$99,4,FALSE)</f>
        <v> </v>
      </c>
      <c r="K68" s="64" t="str">
        <f>VLOOKUP(ROW(H68)-1,'STEPS 2-3- Enter Players-Scores'!$B$2:$H$99,2,FALSE)</f>
        <v> </v>
      </c>
    </row>
    <row r="69" spans="6:11" ht="12">
      <c r="F69" s="3"/>
      <c r="G69" s="55"/>
      <c r="H69" s="7">
        <f>VLOOKUP(ROW(H69)-1,'STEPS 2-3- Enter Players-Scores'!$B$2:$H$99,6,FALSE)</f>
        <v>0</v>
      </c>
      <c r="I69" s="7">
        <f>VLOOKUP(ROW(H69)-1,'STEPS 2-3- Enter Players-Scores'!$B$2:$H$99,7,FALSE)</f>
      </c>
      <c r="J69" s="2" t="str">
        <f>VLOOKUP(ROW(H69)-1,'STEPS 2-3- Enter Players-Scores'!$B$2:$H$99,4,FALSE)</f>
        <v> </v>
      </c>
      <c r="K69" s="64" t="str">
        <f>VLOOKUP(ROW(H69)-1,'STEPS 2-3- Enter Players-Scores'!$B$2:$H$99,2,FALSE)</f>
        <v> </v>
      </c>
    </row>
    <row r="70" spans="6:11" ht="12">
      <c r="F70" s="3"/>
      <c r="G70" s="55"/>
      <c r="H70" s="7">
        <f>VLOOKUP(ROW(H70)-1,'STEPS 2-3- Enter Players-Scores'!$B$2:$H$99,6,FALSE)</f>
        <v>0</v>
      </c>
      <c r="I70" s="7">
        <f>VLOOKUP(ROW(H70)-1,'STEPS 2-3- Enter Players-Scores'!$B$2:$H$99,7,FALSE)</f>
      </c>
      <c r="J70" s="2" t="str">
        <f>VLOOKUP(ROW(H70)-1,'STEPS 2-3- Enter Players-Scores'!$B$2:$H$99,4,FALSE)</f>
        <v> </v>
      </c>
      <c r="K70" s="64" t="str">
        <f>VLOOKUP(ROW(H70)-1,'STEPS 2-3- Enter Players-Scores'!$B$2:$H$99,2,FALSE)</f>
        <v> </v>
      </c>
    </row>
    <row r="71" spans="6:11" ht="12">
      <c r="F71" s="3"/>
      <c r="G71" s="55"/>
      <c r="H71" s="7">
        <f>VLOOKUP(ROW(H71)-1,'STEPS 2-3- Enter Players-Scores'!$B$2:$H$99,6,FALSE)</f>
        <v>0</v>
      </c>
      <c r="I71" s="7">
        <f>VLOOKUP(ROW(H71)-1,'STEPS 2-3- Enter Players-Scores'!$B$2:$H$99,7,FALSE)</f>
      </c>
      <c r="J71" s="2" t="str">
        <f>VLOOKUP(ROW(H71)-1,'STEPS 2-3- Enter Players-Scores'!$B$2:$H$99,4,FALSE)</f>
        <v> </v>
      </c>
      <c r="K71" s="64" t="str">
        <f>VLOOKUP(ROW(H71)-1,'STEPS 2-3- Enter Players-Scores'!$B$2:$H$99,2,FALSE)</f>
        <v> </v>
      </c>
    </row>
    <row r="72" spans="6:11" ht="12">
      <c r="F72" s="3"/>
      <c r="G72" s="55"/>
      <c r="H72" s="7">
        <f>VLOOKUP(ROW(H72)-1,'STEPS 2-3- Enter Players-Scores'!$B$2:$H$99,6,FALSE)</f>
        <v>0</v>
      </c>
      <c r="I72" s="7">
        <f>VLOOKUP(ROW(H72)-1,'STEPS 2-3- Enter Players-Scores'!$B$2:$H$99,7,FALSE)</f>
      </c>
      <c r="J72" s="2" t="str">
        <f>VLOOKUP(ROW(H72)-1,'STEPS 2-3- Enter Players-Scores'!$B$2:$H$99,4,FALSE)</f>
        <v> </v>
      </c>
      <c r="K72" s="64" t="str">
        <f>VLOOKUP(ROW(H72)-1,'STEPS 2-3- Enter Players-Scores'!$B$2:$H$99,2,FALSE)</f>
        <v> </v>
      </c>
    </row>
    <row r="73" spans="6:11" ht="12">
      <c r="F73" s="3"/>
      <c r="G73" s="55"/>
      <c r="H73" s="7">
        <f>VLOOKUP(ROW(H73)-1,'STEPS 2-3- Enter Players-Scores'!$B$2:$H$99,6,FALSE)</f>
        <v>0</v>
      </c>
      <c r="I73" s="7">
        <f>VLOOKUP(ROW(H73)-1,'STEPS 2-3- Enter Players-Scores'!$B$2:$H$99,7,FALSE)</f>
      </c>
      <c r="J73" s="2" t="str">
        <f>VLOOKUP(ROW(H73)-1,'STEPS 2-3- Enter Players-Scores'!$B$2:$H$99,4,FALSE)</f>
        <v> </v>
      </c>
      <c r="K73" s="64" t="str">
        <f>VLOOKUP(ROW(H73)-1,'STEPS 2-3- Enter Players-Scores'!$B$2:$H$99,2,FALSE)</f>
        <v> </v>
      </c>
    </row>
    <row r="74" spans="6:11" ht="12">
      <c r="F74" s="3"/>
      <c r="G74" s="55"/>
      <c r="H74" s="7">
        <f>VLOOKUP(ROW(H74)-1,'STEPS 2-3- Enter Players-Scores'!$B$2:$H$99,6,FALSE)</f>
        <v>0</v>
      </c>
      <c r="I74" s="7">
        <f>VLOOKUP(ROW(H74)-1,'STEPS 2-3- Enter Players-Scores'!$B$2:$H$99,7,FALSE)</f>
      </c>
      <c r="J74" s="2" t="str">
        <f>VLOOKUP(ROW(H74)-1,'STEPS 2-3- Enter Players-Scores'!$B$2:$H$99,4,FALSE)</f>
        <v> </v>
      </c>
      <c r="K74" s="64" t="str">
        <f>VLOOKUP(ROW(H74)-1,'STEPS 2-3- Enter Players-Scores'!$B$2:$H$99,2,FALSE)</f>
        <v> </v>
      </c>
    </row>
    <row r="75" spans="6:11" ht="12">
      <c r="F75" s="3"/>
      <c r="G75" s="55"/>
      <c r="H75" s="7">
        <f>VLOOKUP(ROW(H75)-1,'STEPS 2-3- Enter Players-Scores'!$B$2:$H$99,6,FALSE)</f>
        <v>0</v>
      </c>
      <c r="I75" s="7">
        <f>VLOOKUP(ROW(H75)-1,'STEPS 2-3- Enter Players-Scores'!$B$2:$H$99,7,FALSE)</f>
      </c>
      <c r="J75" s="2" t="str">
        <f>VLOOKUP(ROW(H75)-1,'STEPS 2-3- Enter Players-Scores'!$B$2:$H$99,4,FALSE)</f>
        <v> </v>
      </c>
      <c r="K75" s="64" t="str">
        <f>VLOOKUP(ROW(H75)-1,'STEPS 2-3- Enter Players-Scores'!$B$2:$H$99,2,FALSE)</f>
        <v> </v>
      </c>
    </row>
    <row r="76" spans="6:11" ht="12">
      <c r="F76" s="3"/>
      <c r="G76" s="55"/>
      <c r="H76" s="7">
        <f>VLOOKUP(ROW(H76)-1,'STEPS 2-3- Enter Players-Scores'!$B$2:$H$99,6,FALSE)</f>
        <v>0</v>
      </c>
      <c r="I76" s="7">
        <f>VLOOKUP(ROW(H76)-1,'STEPS 2-3- Enter Players-Scores'!$B$2:$H$99,7,FALSE)</f>
      </c>
      <c r="J76" s="2" t="str">
        <f>VLOOKUP(ROW(H76)-1,'STEPS 2-3- Enter Players-Scores'!$B$2:$H$99,4,FALSE)</f>
        <v> </v>
      </c>
      <c r="K76" s="64" t="str">
        <f>VLOOKUP(ROW(H76)-1,'STEPS 2-3- Enter Players-Scores'!$B$2:$H$99,2,FALSE)</f>
        <v> </v>
      </c>
    </row>
    <row r="77" spans="6:11" ht="12">
      <c r="F77" s="3"/>
      <c r="G77" s="55"/>
      <c r="H77" s="7">
        <f>VLOOKUP(ROW(H77)-1,'STEPS 2-3- Enter Players-Scores'!$B$2:$H$99,6,FALSE)</f>
        <v>0</v>
      </c>
      <c r="I77" s="7">
        <f>VLOOKUP(ROW(H77)-1,'STEPS 2-3- Enter Players-Scores'!$B$2:$H$99,7,FALSE)</f>
      </c>
      <c r="J77" s="2" t="str">
        <f>VLOOKUP(ROW(H77)-1,'STEPS 2-3- Enter Players-Scores'!$B$2:$H$99,4,FALSE)</f>
        <v> </v>
      </c>
      <c r="K77" s="64" t="str">
        <f>VLOOKUP(ROW(H77)-1,'STEPS 2-3- Enter Players-Scores'!$B$2:$H$99,2,FALSE)</f>
        <v> </v>
      </c>
    </row>
    <row r="78" spans="6:11" ht="12">
      <c r="F78" s="3"/>
      <c r="G78" s="55"/>
      <c r="H78" s="7">
        <f>VLOOKUP(ROW(H78)-1,'STEPS 2-3- Enter Players-Scores'!$B$2:$H$99,6,FALSE)</f>
        <v>0</v>
      </c>
      <c r="I78" s="7">
        <f>VLOOKUP(ROW(H78)-1,'STEPS 2-3- Enter Players-Scores'!$B$2:$H$99,7,FALSE)</f>
      </c>
      <c r="J78" s="2" t="str">
        <f>VLOOKUP(ROW(H78)-1,'STEPS 2-3- Enter Players-Scores'!$B$2:$H$99,4,FALSE)</f>
        <v> </v>
      </c>
      <c r="K78" s="64" t="str">
        <f>VLOOKUP(ROW(H78)-1,'STEPS 2-3- Enter Players-Scores'!$B$2:$H$99,2,FALSE)</f>
        <v> </v>
      </c>
    </row>
    <row r="79" spans="6:11" ht="12">
      <c r="F79" s="3"/>
      <c r="G79" s="55"/>
      <c r="H79" s="7">
        <f>VLOOKUP(ROW(H79)-1,'STEPS 2-3- Enter Players-Scores'!$B$2:$H$99,6,FALSE)</f>
        <v>0</v>
      </c>
      <c r="I79" s="7">
        <f>VLOOKUP(ROW(H79)-1,'STEPS 2-3- Enter Players-Scores'!$B$2:$H$99,7,FALSE)</f>
      </c>
      <c r="J79" s="2" t="str">
        <f>VLOOKUP(ROW(H79)-1,'STEPS 2-3- Enter Players-Scores'!$B$2:$H$99,4,FALSE)</f>
        <v> </v>
      </c>
      <c r="K79" s="64" t="str">
        <f>VLOOKUP(ROW(H79)-1,'STEPS 2-3- Enter Players-Scores'!$B$2:$H$99,2,FALSE)</f>
        <v> </v>
      </c>
    </row>
    <row r="80" spans="6:11" ht="12">
      <c r="F80" s="3"/>
      <c r="G80" s="55"/>
      <c r="H80" s="7">
        <f>VLOOKUP(ROW(H80)-1,'STEPS 2-3- Enter Players-Scores'!$B$2:$H$99,6,FALSE)</f>
        <v>0</v>
      </c>
      <c r="I80" s="7">
        <f>VLOOKUP(ROW(H80)-1,'STEPS 2-3- Enter Players-Scores'!$B$2:$H$99,7,FALSE)</f>
      </c>
      <c r="J80" s="2" t="str">
        <f>VLOOKUP(ROW(H80)-1,'STEPS 2-3- Enter Players-Scores'!$B$2:$H$99,4,FALSE)</f>
        <v> </v>
      </c>
      <c r="K80" s="64" t="str">
        <f>VLOOKUP(ROW(H80)-1,'STEPS 2-3- Enter Players-Scores'!$B$2:$H$99,2,FALSE)</f>
        <v> </v>
      </c>
    </row>
    <row r="81" spans="6:11" ht="12">
      <c r="F81" s="3"/>
      <c r="G81" s="55"/>
      <c r="H81" s="7">
        <f>VLOOKUP(ROW(H81)-1,'STEPS 2-3- Enter Players-Scores'!$B$2:$H$99,6,FALSE)</f>
        <v>0</v>
      </c>
      <c r="I81" s="7">
        <f>VLOOKUP(ROW(H81)-1,'STEPS 2-3- Enter Players-Scores'!$B$2:$H$99,7,FALSE)</f>
      </c>
      <c r="J81" s="2" t="str">
        <f>VLOOKUP(ROW(H81)-1,'STEPS 2-3- Enter Players-Scores'!$B$2:$H$99,4,FALSE)</f>
        <v> </v>
      </c>
      <c r="K81" s="64" t="str">
        <f>VLOOKUP(ROW(H81)-1,'STEPS 2-3- Enter Players-Scores'!$B$2:$H$99,2,FALSE)</f>
        <v> </v>
      </c>
    </row>
  </sheetData>
  <sheetProtection sheet="1"/>
  <mergeCells count="2">
    <mergeCell ref="M2:O10"/>
    <mergeCell ref="A19:D24"/>
  </mergeCells>
  <conditionalFormatting sqref="K1:K65536">
    <cfRule type="cellIs" priority="3" dxfId="1" operator="equal" stopIfTrue="1">
      <formula>VLOOKUP(1,'STEPS 4-5 - Denote Qualifiers'!$A$2:$B$20,2,0)</formula>
    </cfRule>
    <cfRule type="cellIs" priority="4" dxfId="1" operator="equal" stopIfTrue="1">
      <formula>VLOOKUP(2,'STEPS 4-5 - Denote Qualifiers'!$A$2:$B$20,2,0)</formula>
    </cfRule>
    <cfRule type="cellIs" priority="5" dxfId="1" operator="equal" stopIfTrue="1">
      <formula>VLOOKUP(3,'STEPS 4-5 - Denote Qualifiers'!$A$2:$B$20,2,0)</formula>
    </cfRule>
  </conditionalFormatting>
  <conditionalFormatting sqref="C2:D17">
    <cfRule type="duplicateValues" priority="1" dxfId="0" stopIfTrue="1">
      <formula>AND(COUNTIF('STEPS 4-5 - Denote Qualifiers'!$C$2:$D$17,'STEPS 4-5 - Denote Qualifiers'!C2)&gt;1,NOT(ISBLANK('STEPS 4-5 - Denote Qualifiers'!C2)))</formula>
    </cfRule>
  </conditionalFormatting>
  <printOptions/>
  <pageMargins left="0.45" right="0.45" top="0.5" bottom="0.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1">
      <selection activeCell="L28" sqref="L28"/>
    </sheetView>
  </sheetViews>
  <sheetFormatPr defaultColWidth="9.140625" defaultRowHeight="12" customHeight="1"/>
  <cols>
    <col min="1" max="1" width="5.140625" style="7" customWidth="1"/>
    <col min="2" max="2" width="30.421875" style="2" customWidth="1"/>
    <col min="3" max="3" width="4.00390625" style="7" customWidth="1"/>
    <col min="4" max="4" width="6.7109375" style="7" customWidth="1"/>
    <col min="5" max="5" width="4.00390625" style="2" customWidth="1"/>
    <col min="6" max="6" width="5.140625" style="7" customWidth="1"/>
    <col min="7" max="7" width="30.421875" style="2" customWidth="1"/>
    <col min="8" max="8" width="4.00390625" style="7" customWidth="1"/>
    <col min="9" max="9" width="6.7109375" style="7" customWidth="1"/>
    <col min="10" max="16384" width="9.140625" style="2" customWidth="1"/>
  </cols>
  <sheetData>
    <row r="1" spans="1:9" ht="15" customHeight="1">
      <c r="A1" s="107" t="str">
        <f>'STEP 1-Before the Tournament'!C2&amp;" "&amp;'STEP 1-Before the Tournament'!C3&amp;" Golf Regional: "&amp;"Division "&amp;'STEP 1-Before the Tournament'!C4&amp;", "&amp;"Regional "&amp;'STEP 1-Before the Tournament'!C5</f>
        <v>2015 Girls Golf Regional: Division 4, Regional 17</v>
      </c>
      <c r="B1" s="108"/>
      <c r="C1" s="108"/>
      <c r="D1" s="108"/>
      <c r="E1" s="108"/>
      <c r="F1" s="108"/>
      <c r="G1" s="108"/>
      <c r="H1" s="108"/>
      <c r="I1" s="109"/>
    </row>
    <row r="2" spans="1:9" ht="15" customHeight="1">
      <c r="A2" s="110" t="str">
        <f>'STEP 1-Before the Tournament'!C6&amp;" - "&amp;'STEP 1-Before the Tournament'!C7&amp;", MI"</f>
        <v>Eastern Hills - Kalamazoo, MI</v>
      </c>
      <c r="B2" s="111"/>
      <c r="C2" s="111"/>
      <c r="D2" s="111"/>
      <c r="E2" s="111"/>
      <c r="F2" s="111"/>
      <c r="G2" s="111"/>
      <c r="H2" s="111"/>
      <c r="I2" s="112"/>
    </row>
    <row r="3" spans="1:9" ht="15" customHeight="1" thickBot="1">
      <c r="A3" s="113">
        <f>'STEP 1-Before the Tournament'!C8</f>
        <v>42284</v>
      </c>
      <c r="B3" s="114"/>
      <c r="C3" s="114"/>
      <c r="D3" s="114"/>
      <c r="E3" s="114"/>
      <c r="F3" s="114"/>
      <c r="G3" s="114"/>
      <c r="H3" s="114"/>
      <c r="I3" s="115"/>
    </row>
    <row r="4" spans="1:9" s="39" customFormat="1" ht="11.25" customHeight="1">
      <c r="A4" s="37"/>
      <c r="B4" s="38"/>
      <c r="C4" s="37"/>
      <c r="D4" s="37"/>
      <c r="F4" s="37"/>
      <c r="G4" s="38"/>
      <c r="H4" s="37"/>
      <c r="I4" s="37"/>
    </row>
    <row r="5" spans="1:9" s="39" customFormat="1" ht="11.25" customHeight="1">
      <c r="A5" s="116" t="s">
        <v>7</v>
      </c>
      <c r="B5" s="116"/>
      <c r="C5" s="116"/>
      <c r="D5" s="116"/>
      <c r="F5" s="116" t="s">
        <v>8</v>
      </c>
      <c r="G5" s="116"/>
      <c r="H5" s="116"/>
      <c r="I5" s="116"/>
    </row>
    <row r="6" spans="1:9" s="39" customFormat="1" ht="11.25" customHeight="1">
      <c r="A6" s="40">
        <v>1</v>
      </c>
      <c r="B6" s="39" t="str">
        <f>VLOOKUP(A6,'STEPS 4-5 - Denote Qualifiers'!A:C,2,0)</f>
        <v>Hackett Catholic Prep</v>
      </c>
      <c r="C6" s="40"/>
      <c r="D6" s="40">
        <f>VLOOKUP(A6,'STEPS 4-5 - Denote Qualifiers'!A:C,3,0)</f>
        <v>324</v>
      </c>
      <c r="F6" s="40">
        <v>1</v>
      </c>
      <c r="G6" s="39" t="str">
        <f>VLOOKUP(F6,'STEPS 4-5 - Denote Qualifiers'!G:K,4,0)&amp;", "&amp;VLOOKUP(F6,'STEPS 4-5 - Denote Qualifiers'!G:K,5,0)</f>
        <v>Haley Sikkenga, Kalamazoo Christian</v>
      </c>
      <c r="H6" s="40"/>
      <c r="I6" s="40">
        <f>VLOOKUP(F6,'STEPS 4-5 - Denote Qualifiers'!G:K,2,0)</f>
        <v>85</v>
      </c>
    </row>
    <row r="7" spans="1:9" s="39" customFormat="1" ht="11.25" customHeight="1">
      <c r="A7" s="40">
        <v>2</v>
      </c>
      <c r="B7" s="39" t="str">
        <f>VLOOKUP(A7,'STEPS 4-5 - Denote Qualifiers'!A:C,2,0)</f>
        <v>North Pointe Christian</v>
      </c>
      <c r="C7" s="40"/>
      <c r="D7" s="40">
        <f>VLOOKUP(A7,'STEPS 4-5 - Denote Qualifiers'!A:C,3,0)</f>
        <v>362</v>
      </c>
      <c r="F7" s="40">
        <v>2</v>
      </c>
      <c r="G7" s="39" t="str">
        <f>VLOOKUP(F7,'STEPS 4-5 - Denote Qualifiers'!G:K,4,0)&amp;", "&amp;VLOOKUP(F7,'STEPS 4-5 - Denote Qualifiers'!G:K,5,0)</f>
        <v>Analyse Hopping, GR West Catholic</v>
      </c>
      <c r="H7" s="40"/>
      <c r="I7" s="40">
        <f>VLOOKUP(F7,'STEPS 4-5 - Denote Qualifiers'!G:K,2,0)</f>
        <v>86</v>
      </c>
    </row>
    <row r="8" spans="1:9" s="39" customFormat="1" ht="11.25" customHeight="1">
      <c r="A8" s="40">
        <v>3</v>
      </c>
      <c r="B8" s="39" t="str">
        <f>VLOOKUP(A8,'STEPS 4-5 - Denote Qualifiers'!A:C,2,0)</f>
        <v>Lansing Catholic</v>
      </c>
      <c r="C8" s="40"/>
      <c r="D8" s="40">
        <f>VLOOKUP(A8,'STEPS 4-5 - Denote Qualifiers'!A:C,3,0)</f>
        <v>363</v>
      </c>
      <c r="F8" s="40">
        <v>3</v>
      </c>
      <c r="G8" s="39" t="str">
        <f>VLOOKUP(F8,'STEPS 4-5 - Denote Qualifiers'!G:K,4,0)&amp;", "&amp;VLOOKUP(F8,'STEPS 4-5 - Denote Qualifiers'!G:K,5,0)</f>
        <v>Elizabeth Stolte, Lake Michigan Catholic</v>
      </c>
      <c r="H8" s="40"/>
      <c r="I8" s="40">
        <f>VLOOKUP(F8,'STEPS 4-5 - Denote Qualifiers'!G:K,2,0)</f>
        <v>87</v>
      </c>
    </row>
    <row r="9" spans="1:9" s="39" customFormat="1" ht="11.25" customHeight="1" thickBot="1">
      <c r="A9" s="41"/>
      <c r="B9" s="42"/>
      <c r="C9" s="41"/>
      <c r="D9" s="41"/>
      <c r="E9" s="42"/>
      <c r="F9" s="41"/>
      <c r="G9" s="42"/>
      <c r="H9" s="41"/>
      <c r="I9" s="41"/>
    </row>
    <row r="10" spans="1:9" s="39" customFormat="1" ht="11.25" customHeight="1">
      <c r="A10" s="40"/>
      <c r="C10" s="40"/>
      <c r="D10" s="40"/>
      <c r="F10" s="40"/>
      <c r="H10" s="40"/>
      <c r="I10" s="40"/>
    </row>
    <row r="11" spans="1:9" s="45" customFormat="1" ht="11.25" customHeight="1">
      <c r="A11" s="43">
        <f>VLOOKUP(B11,'STEPS 4-5 - Denote Qualifiers'!B:D,3,0)</f>
        <v>1</v>
      </c>
      <c r="B11" s="44" t="str">
        <f>'STEPS 2-3- Enter Players-Scores'!C2</f>
        <v>Hackett Catholic Prep</v>
      </c>
      <c r="C11" s="43"/>
      <c r="D11" s="43">
        <f>IF(COUNT(D12:D16)&gt;3,SMALL(D12:D16,1)+SMALL(D12:D16,2)+SMALL(D12:D16,3)+SMALL(D12:D16,4)," ")</f>
        <v>324</v>
      </c>
      <c r="F11" s="43">
        <f>VLOOKUP(G11,'STEPS 4-5 - Denote Qualifiers'!B:D,3,0)</f>
        <v>4</v>
      </c>
      <c r="G11" s="44" t="str">
        <f>'STEPS 2-3- Enter Players-Scores'!C7</f>
        <v>GR West Catholic</v>
      </c>
      <c r="H11" s="43"/>
      <c r="I11" s="43">
        <f>IF(COUNT(I12:I16)&gt;3,SMALL(I12:I16,1)+SMALL(I12:I16,2)+SMALL(I12:I16,3)+SMALL(I12:I16,4)," ")</f>
        <v>372</v>
      </c>
    </row>
    <row r="12" spans="1:9" s="45" customFormat="1" ht="11.25" customHeight="1">
      <c r="A12" s="46">
        <f>'STEPS 2-3- Enter Players-Scores'!H2</f>
        <v>5</v>
      </c>
      <c r="B12" s="45" t="str">
        <f>IF('STEPS 2-3- Enter Players-Scores'!E2="","",'STEPS 2-3- Enter Players-Scores'!E2)</f>
        <v>Becca Radomsky</v>
      </c>
      <c r="C12" s="46">
        <f>IF('STEPS 2-3- Enter Players-Scores'!F2="","",'STEPS 2-3- Enter Players-Scores'!F2)</f>
        <v>12</v>
      </c>
      <c r="D12" s="46">
        <f>IF('STEPS 2-3- Enter Players-Scores'!G2="","",'STEPS 2-3- Enter Players-Scores'!G2)</f>
        <v>83</v>
      </c>
      <c r="F12" s="46">
        <f>'STEPS 2-3- Enter Players-Scores'!H7</f>
        <v>7</v>
      </c>
      <c r="G12" s="45" t="str">
        <f>IF('STEPS 2-3- Enter Players-Scores'!E7="","",'STEPS 2-3- Enter Players-Scores'!E7)</f>
        <v>Analyse Hopping</v>
      </c>
      <c r="H12" s="46">
        <f>IF('STEPS 2-3- Enter Players-Scores'!F7="","",'STEPS 2-3- Enter Players-Scores'!F7)</f>
        <v>12</v>
      </c>
      <c r="I12" s="46">
        <f>IF('STEPS 2-3- Enter Players-Scores'!G7="","",'STEPS 2-3- Enter Players-Scores'!G7)</f>
        <v>86</v>
      </c>
    </row>
    <row r="13" spans="1:9" s="45" customFormat="1" ht="11.25" customHeight="1">
      <c r="A13" s="46">
        <f>'STEPS 2-3- Enter Players-Scores'!H3</f>
        <v>1</v>
      </c>
      <c r="B13" s="45" t="str">
        <f>IF('STEPS 2-3- Enter Players-Scores'!E3="","",'STEPS 2-3- Enter Players-Scores'!E3)</f>
        <v>Lizzie Stull</v>
      </c>
      <c r="C13" s="46">
        <f>IF('STEPS 2-3- Enter Players-Scores'!F3="","",'STEPS 2-3- Enter Players-Scores'!F3)</f>
        <v>12</v>
      </c>
      <c r="D13" s="46">
        <f>IF('STEPS 2-3- Enter Players-Scores'!G3="","",'STEPS 2-3- Enter Players-Scores'!G3)</f>
        <v>75</v>
      </c>
      <c r="F13" s="46">
        <f>'STEPS 2-3- Enter Players-Scores'!H8</f>
        <v>17</v>
      </c>
      <c r="G13" s="45" t="str">
        <f>IF('STEPS 2-3- Enter Players-Scores'!E8="","",'STEPS 2-3- Enter Players-Scores'!E8)</f>
        <v>Hanna Setlock</v>
      </c>
      <c r="H13" s="46">
        <f>IF('STEPS 2-3- Enter Players-Scores'!F8="","",'STEPS 2-3- Enter Players-Scores'!F8)</f>
        <v>12</v>
      </c>
      <c r="I13" s="46">
        <f>IF('STEPS 2-3- Enter Players-Scores'!G8="","",'STEPS 2-3- Enter Players-Scores'!G8)</f>
        <v>94</v>
      </c>
    </row>
    <row r="14" spans="1:9" s="45" customFormat="1" ht="11.25" customHeight="1">
      <c r="A14" s="46">
        <f>'STEPS 2-3- Enter Players-Scores'!H4</f>
        <v>2</v>
      </c>
      <c r="B14" s="45" t="str">
        <f>IF('STEPS 2-3- Enter Players-Scores'!E4="","",'STEPS 2-3- Enter Players-Scores'!E4)</f>
        <v>Naomi Keyte</v>
      </c>
      <c r="C14" s="46">
        <f>IF('STEPS 2-3- Enter Players-Scores'!F4="","",'STEPS 2-3- Enter Players-Scores'!F4)</f>
        <v>11</v>
      </c>
      <c r="D14" s="46">
        <f>IF('STEPS 2-3- Enter Players-Scores'!G4="","",'STEPS 2-3- Enter Players-Scores'!G4)</f>
        <v>76</v>
      </c>
      <c r="F14" s="46">
        <f>'STEPS 2-3- Enter Players-Scores'!H9</f>
        <v>26</v>
      </c>
      <c r="G14" s="45" t="str">
        <f>IF('STEPS 2-3- Enter Players-Scores'!E9="","",'STEPS 2-3- Enter Players-Scores'!E9)</f>
        <v>Meredith Harkema</v>
      </c>
      <c r="H14" s="46">
        <f>IF('STEPS 2-3- Enter Players-Scores'!F9="","",'STEPS 2-3- Enter Players-Scores'!F9)</f>
        <v>11</v>
      </c>
      <c r="I14" s="46">
        <f>IF('STEPS 2-3- Enter Players-Scores'!G9="","",'STEPS 2-3- Enter Players-Scores'!G9)</f>
        <v>99</v>
      </c>
    </row>
    <row r="15" spans="1:9" s="45" customFormat="1" ht="11.25" customHeight="1">
      <c r="A15" s="46">
        <f>'STEPS 2-3- Enter Players-Scores'!H5</f>
        <v>11</v>
      </c>
      <c r="B15" s="45" t="str">
        <f>IF('STEPS 2-3- Enter Players-Scores'!E5="","",'STEPS 2-3- Enter Players-Scores'!E5)</f>
        <v>Molly Clark</v>
      </c>
      <c r="C15" s="46">
        <f>IF('STEPS 2-3- Enter Players-Scores'!F5="","",'STEPS 2-3- Enter Players-Scores'!F5)</f>
        <v>10</v>
      </c>
      <c r="D15" s="46">
        <f>IF('STEPS 2-3- Enter Players-Scores'!G5="","",'STEPS 2-3- Enter Players-Scores'!G5)</f>
        <v>90</v>
      </c>
      <c r="F15" s="46">
        <f>'STEPS 2-3- Enter Players-Scores'!H10</f>
        <v>35</v>
      </c>
      <c r="G15" s="45" t="str">
        <f>IF('STEPS 2-3- Enter Players-Scores'!E10="","",'STEPS 2-3- Enter Players-Scores'!E10)</f>
        <v>Lindsay Reens</v>
      </c>
      <c r="H15" s="46">
        <f>IF('STEPS 2-3- Enter Players-Scores'!F10="","",'STEPS 2-3- Enter Players-Scores'!F10)</f>
        <v>9</v>
      </c>
      <c r="I15" s="46">
        <f>IF('STEPS 2-3- Enter Players-Scores'!G10="","",'STEPS 2-3- Enter Players-Scores'!G10)</f>
        <v>107</v>
      </c>
    </row>
    <row r="16" spans="1:9" s="45" customFormat="1" ht="11.25" customHeight="1">
      <c r="A16" s="46">
        <f>'STEPS 2-3- Enter Players-Scores'!H6</f>
        <v>12</v>
      </c>
      <c r="B16" s="45" t="str">
        <f>IF('STEPS 2-3- Enter Players-Scores'!E6="","",'STEPS 2-3- Enter Players-Scores'!E6)</f>
        <v>Emily Stull</v>
      </c>
      <c r="C16" s="46">
        <f>IF('STEPS 2-3- Enter Players-Scores'!F6="","",'STEPS 2-3- Enter Players-Scores'!F6)</f>
        <v>9</v>
      </c>
      <c r="D16" s="46">
        <f>IF('STEPS 2-3- Enter Players-Scores'!G6="","",'STEPS 2-3- Enter Players-Scores'!G6)</f>
        <v>92</v>
      </c>
      <c r="F16" s="46">
        <f>'STEPS 2-3- Enter Players-Scores'!H11</f>
        <v>16</v>
      </c>
      <c r="G16" s="45" t="str">
        <f>IF('STEPS 2-3- Enter Players-Scores'!E11="","",'STEPS 2-3- Enter Players-Scores'!E11)</f>
        <v>Abby Jaroszewicz</v>
      </c>
      <c r="H16" s="46">
        <f>IF('STEPS 2-3- Enter Players-Scores'!F11="","",'STEPS 2-3- Enter Players-Scores'!F11)</f>
        <v>11</v>
      </c>
      <c r="I16" s="46">
        <f>IF('STEPS 2-3- Enter Players-Scores'!G11="","",'STEPS 2-3- Enter Players-Scores'!G11)</f>
        <v>93</v>
      </c>
    </row>
    <row r="17" spans="1:9" s="45" customFormat="1" ht="11.25" customHeight="1">
      <c r="A17" s="46"/>
      <c r="C17" s="46"/>
      <c r="D17" s="46"/>
      <c r="F17" s="46"/>
      <c r="H17" s="46"/>
      <c r="I17" s="46"/>
    </row>
    <row r="18" spans="1:9" s="45" customFormat="1" ht="11.25" customHeight="1">
      <c r="A18" s="43">
        <f>VLOOKUP(B18,'STEPS 4-5 - Denote Qualifiers'!B:D,3,0)</f>
        <v>3</v>
      </c>
      <c r="B18" s="44" t="str">
        <f>'STEPS 2-3- Enter Players-Scores'!C12</f>
        <v>Lansing Catholic</v>
      </c>
      <c r="C18" s="43"/>
      <c r="D18" s="43">
        <f>IF(COUNT(D19:D23)&gt;3,SMALL(D19:D23,1)+SMALL(D19:D23,2)+SMALL(D19:D23,3)+SMALL(D19:D23,4)," ")</f>
        <v>363</v>
      </c>
      <c r="F18" s="43">
        <f>VLOOKUP(G18,'STEPS 4-5 - Denote Qualifiers'!B:D,3,0)</f>
        <v>10</v>
      </c>
      <c r="G18" s="44" t="str">
        <f>'STEPS 2-3- Enter Players-Scores'!C17</f>
        <v>Kalamazoo Christian</v>
      </c>
      <c r="H18" s="43"/>
      <c r="I18" s="43">
        <f>IF(COUNT(I19:I23)&gt;3,SMALL(I19:I23,1)+SMALL(I19:I23,2)+SMALL(I19:I23,3)+SMALL(I19:I23,4)," ")</f>
        <v>417</v>
      </c>
    </row>
    <row r="19" spans="1:9" s="45" customFormat="1" ht="11.25" customHeight="1">
      <c r="A19" s="46">
        <f>'STEPS 2-3- Enter Players-Scores'!H12</f>
        <v>4</v>
      </c>
      <c r="B19" s="45" t="str">
        <f>IF('STEPS 2-3- Enter Players-Scores'!E12="","",'STEPS 2-3- Enter Players-Scores'!E12)</f>
        <v>Abigail Meder</v>
      </c>
      <c r="C19" s="46">
        <f>IF('STEPS 2-3- Enter Players-Scores'!F12="","",'STEPS 2-3- Enter Players-Scores'!F12)</f>
        <v>11</v>
      </c>
      <c r="D19" s="46">
        <f>IF('STEPS 2-3- Enter Players-Scores'!G12="","",'STEPS 2-3- Enter Players-Scores'!G12)</f>
        <v>82</v>
      </c>
      <c r="F19" s="46">
        <f>'STEPS 2-3- Enter Players-Scores'!H17</f>
        <v>6</v>
      </c>
      <c r="G19" s="45" t="str">
        <f>IF('STEPS 2-3- Enter Players-Scores'!E17="","",'STEPS 2-3- Enter Players-Scores'!E17)</f>
        <v>Haley Sikkenga</v>
      </c>
      <c r="H19" s="46">
        <f>IF('STEPS 2-3- Enter Players-Scores'!F17="","",'STEPS 2-3- Enter Players-Scores'!F17)</f>
        <v>12</v>
      </c>
      <c r="I19" s="46">
        <f>IF('STEPS 2-3- Enter Players-Scores'!G17="","",'STEPS 2-3- Enter Players-Scores'!G17)</f>
        <v>85</v>
      </c>
    </row>
    <row r="20" spans="1:9" s="45" customFormat="1" ht="11.25" customHeight="1">
      <c r="A20" s="46">
        <f>'STEPS 2-3- Enter Players-Scores'!H13</f>
        <v>27</v>
      </c>
      <c r="B20" s="45" t="str">
        <f>IF('STEPS 2-3- Enter Players-Scores'!E13="","",'STEPS 2-3- Enter Players-Scores'!E13)</f>
        <v>Grace Castle</v>
      </c>
      <c r="C20" s="46">
        <f>IF('STEPS 2-3- Enter Players-Scores'!F13="","",'STEPS 2-3- Enter Players-Scores'!F13)</f>
        <v>10</v>
      </c>
      <c r="D20" s="46">
        <f>IF('STEPS 2-3- Enter Players-Scores'!G13="","",'STEPS 2-3- Enter Players-Scores'!G13)</f>
        <v>100</v>
      </c>
      <c r="F20" s="46">
        <f>'STEPS 2-3- Enter Players-Scores'!H18</f>
        <v>44</v>
      </c>
      <c r="G20" s="45" t="str">
        <f>IF('STEPS 2-3- Enter Players-Scores'!E18="","",'STEPS 2-3- Enter Players-Scores'!E18)</f>
        <v>Carmen Katje</v>
      </c>
      <c r="H20" s="46">
        <f>IF('STEPS 2-3- Enter Players-Scores'!F18="","",'STEPS 2-3- Enter Players-Scores'!F18)</f>
        <v>10</v>
      </c>
      <c r="I20" s="46">
        <f>IF('STEPS 2-3- Enter Players-Scores'!G18="","",'STEPS 2-3- Enter Players-Scores'!G18)</f>
        <v>112</v>
      </c>
    </row>
    <row r="21" spans="1:9" s="45" customFormat="1" ht="11.25" customHeight="1">
      <c r="A21" s="46">
        <f>'STEPS 2-3- Enter Players-Scores'!H14</f>
        <v>12</v>
      </c>
      <c r="B21" s="45" t="str">
        <f>IF('STEPS 2-3- Enter Players-Scores'!E14="","",'STEPS 2-3- Enter Players-Scores'!E14)</f>
        <v>Elaina Walling</v>
      </c>
      <c r="C21" s="46">
        <f>IF('STEPS 2-3- Enter Players-Scores'!F14="","",'STEPS 2-3- Enter Players-Scores'!F14)</f>
        <v>12</v>
      </c>
      <c r="D21" s="46">
        <f>IF('STEPS 2-3- Enter Players-Scores'!G14="","",'STEPS 2-3- Enter Players-Scores'!G14)</f>
        <v>92</v>
      </c>
      <c r="F21" s="46">
        <f>'STEPS 2-3- Enter Players-Scores'!H19</f>
        <v>42</v>
      </c>
      <c r="G21" s="45" t="str">
        <f>IF('STEPS 2-3- Enter Players-Scores'!E19="","",'STEPS 2-3- Enter Players-Scores'!E19)</f>
        <v>Gillian Heidema</v>
      </c>
      <c r="H21" s="46">
        <f>IF('STEPS 2-3- Enter Players-Scores'!F19="","",'STEPS 2-3- Enter Players-Scores'!F19)</f>
        <v>12</v>
      </c>
      <c r="I21" s="46">
        <f>IF('STEPS 2-3- Enter Players-Scores'!G19="","",'STEPS 2-3- Enter Players-Scores'!G19)</f>
        <v>111</v>
      </c>
    </row>
    <row r="22" spans="1:9" s="45" customFormat="1" ht="11.25" customHeight="1">
      <c r="A22" s="46">
        <f>'STEPS 2-3- Enter Players-Scores'!H15</f>
        <v>9</v>
      </c>
      <c r="B22" s="45" t="str">
        <f>IF('STEPS 2-3- Enter Players-Scores'!E15="","",'STEPS 2-3- Enter Players-Scores'!E15)</f>
        <v>Keighen Morley</v>
      </c>
      <c r="C22" s="46">
        <f>IF('STEPS 2-3- Enter Players-Scores'!F15="","",'STEPS 2-3- Enter Players-Scores'!F15)</f>
        <v>11</v>
      </c>
      <c r="D22" s="46">
        <f>IF('STEPS 2-3- Enter Players-Scores'!G15="","",'STEPS 2-3- Enter Players-Scores'!G15)</f>
        <v>89</v>
      </c>
      <c r="F22" s="46">
        <f>'STEPS 2-3- Enter Players-Scores'!H20</f>
        <v>52</v>
      </c>
      <c r="G22" s="45" t="str">
        <f>IF('STEPS 2-3- Enter Players-Scores'!E20="","",'STEPS 2-3- Enter Players-Scores'!E20)</f>
        <v>Abigail Dykema</v>
      </c>
      <c r="H22" s="46">
        <f>IF('STEPS 2-3- Enter Players-Scores'!F20="","",'STEPS 2-3- Enter Players-Scores'!F20)</f>
        <v>11</v>
      </c>
      <c r="I22" s="46">
        <f>IF('STEPS 2-3- Enter Players-Scores'!G20="","",'STEPS 2-3- Enter Players-Scores'!G20)</f>
        <v>117</v>
      </c>
    </row>
    <row r="23" spans="1:9" s="45" customFormat="1" ht="11.25" customHeight="1">
      <c r="A23" s="46">
        <f>'STEPS 2-3- Enter Players-Scores'!H16</f>
        <v>52</v>
      </c>
      <c r="B23" s="45" t="str">
        <f>IF('STEPS 2-3- Enter Players-Scores'!E16="","",'STEPS 2-3- Enter Players-Scores'!E16)</f>
        <v>Isabelle Johns</v>
      </c>
      <c r="C23" s="46">
        <f>IF('STEPS 2-3- Enter Players-Scores'!F16="","",'STEPS 2-3- Enter Players-Scores'!F16)</f>
        <v>11</v>
      </c>
      <c r="D23" s="46">
        <f>IF('STEPS 2-3- Enter Players-Scores'!G16="","",'STEPS 2-3- Enter Players-Scores'!G16)</f>
        <v>117</v>
      </c>
      <c r="F23" s="46">
        <f>'STEPS 2-3- Enter Players-Scores'!H21</f>
        <v>40</v>
      </c>
      <c r="G23" s="45" t="str">
        <f>IF('STEPS 2-3- Enter Players-Scores'!E21="","",'STEPS 2-3- Enter Players-Scores'!E21)</f>
        <v>Jaxsen Meldrum</v>
      </c>
      <c r="H23" s="46">
        <f>IF('STEPS 2-3- Enter Players-Scores'!F21="","",'STEPS 2-3- Enter Players-Scores'!F21)</f>
        <v>11</v>
      </c>
      <c r="I23" s="46">
        <f>IF('STEPS 2-3- Enter Players-Scores'!G21="","",'STEPS 2-3- Enter Players-Scores'!G21)</f>
        <v>109</v>
      </c>
    </row>
    <row r="24" spans="1:9" s="45" customFormat="1" ht="11.25" customHeight="1">
      <c r="A24" s="46"/>
      <c r="C24" s="46"/>
      <c r="D24" s="46"/>
      <c r="F24" s="46"/>
      <c r="H24" s="46"/>
      <c r="I24" s="46"/>
    </row>
    <row r="25" spans="1:9" s="45" customFormat="1" ht="11.25" customHeight="1">
      <c r="A25" s="43">
        <f>VLOOKUP(B25,'STEPS 4-5 - Denote Qualifiers'!B:D,3,0)</f>
        <v>2</v>
      </c>
      <c r="B25" s="44" t="str">
        <f>'STEPS 2-3- Enter Players-Scores'!C22</f>
        <v>North Pointe Christian</v>
      </c>
      <c r="C25" s="43"/>
      <c r="D25" s="43">
        <f>IF(COUNT(D26:D30)&gt;3,SMALL(D26:D30,1)+SMALL(D26:D30,2)+SMALL(D26:D30,3)+SMALL(D26:D30,4)," ")</f>
        <v>362</v>
      </c>
      <c r="F25" s="43">
        <f>VLOOKUP(G25,'STEPS 4-5 - Denote Qualifiers'!B:D,3,0)</f>
        <v>5</v>
      </c>
      <c r="G25" s="44" t="str">
        <f>'STEPS 2-3- Enter Players-Scores'!C27</f>
        <v>Comstock </v>
      </c>
      <c r="H25" s="43"/>
      <c r="I25" s="43">
        <f>IF(COUNT(I26:I30)&gt;3,SMALL(I26:I30,1)+SMALL(I26:I30,2)+SMALL(I26:I30,3)+SMALL(I26:I30,4)," ")</f>
        <v>395</v>
      </c>
    </row>
    <row r="26" spans="1:9" s="45" customFormat="1" ht="11.25" customHeight="1">
      <c r="A26" s="46">
        <f>'STEPS 2-3- Enter Players-Scores'!H22</f>
        <v>3</v>
      </c>
      <c r="B26" s="45" t="str">
        <f>IF('STEPS 2-3- Enter Players-Scores'!E22="","",'STEPS 2-3- Enter Players-Scores'!E22)</f>
        <v>Jessica Zylstra</v>
      </c>
      <c r="C26" s="45">
        <f>IF('STEPS 2-3- Enter Players-Scores'!F22="","",'STEPS 2-3- Enter Players-Scores'!F22)</f>
        <v>12</v>
      </c>
      <c r="D26" s="46">
        <f>IF('STEPS 2-3- Enter Players-Scores'!G22="","",'STEPS 2-3- Enter Players-Scores'!G22)</f>
        <v>80</v>
      </c>
      <c r="F26" s="46">
        <f>'STEPS 2-3- Enter Players-Scores'!H27</f>
        <v>12</v>
      </c>
      <c r="G26" s="45" t="str">
        <f>IF('STEPS 2-3- Enter Players-Scores'!E27="","",'STEPS 2-3- Enter Players-Scores'!E27)</f>
        <v>Abby Schreiner</v>
      </c>
      <c r="H26" s="45">
        <f>IF('STEPS 2-3- Enter Players-Scores'!F27="","",'STEPS 2-3- Enter Players-Scores'!F27)</f>
        <v>12</v>
      </c>
      <c r="I26" s="46">
        <f>IF('STEPS 2-3- Enter Players-Scores'!G27="","",'STEPS 2-3- Enter Players-Scores'!G27)</f>
        <v>92</v>
      </c>
    </row>
    <row r="27" spans="1:9" s="45" customFormat="1" ht="11.25" customHeight="1">
      <c r="A27" s="46">
        <f>'STEPS 2-3- Enter Players-Scores'!H23</f>
        <v>9</v>
      </c>
      <c r="B27" s="45" t="str">
        <f>IF('STEPS 2-3- Enter Players-Scores'!E23="","",'STEPS 2-3- Enter Players-Scores'!E23)</f>
        <v>Meredith Schrock</v>
      </c>
      <c r="C27" s="45">
        <f>IF('STEPS 2-3- Enter Players-Scores'!F23="","",'STEPS 2-3- Enter Players-Scores'!F23)</f>
        <v>11</v>
      </c>
      <c r="D27" s="46">
        <f>IF('STEPS 2-3- Enter Players-Scores'!G23="","",'STEPS 2-3- Enter Players-Scores'!G23)</f>
        <v>89</v>
      </c>
      <c r="F27" s="46">
        <f>'STEPS 2-3- Enter Players-Scores'!H28</f>
        <v>21</v>
      </c>
      <c r="G27" s="45" t="str">
        <f>IF('STEPS 2-3- Enter Players-Scores'!E28="","",'STEPS 2-3- Enter Players-Scores'!E28)</f>
        <v>Mikala Sims</v>
      </c>
      <c r="H27" s="45">
        <f>IF('STEPS 2-3- Enter Players-Scores'!F28="","",'STEPS 2-3- Enter Players-Scores'!F28)</f>
        <v>12</v>
      </c>
      <c r="I27" s="46">
        <f>IF('STEPS 2-3- Enter Players-Scores'!G28="","",'STEPS 2-3- Enter Players-Scores'!G28)</f>
        <v>97</v>
      </c>
    </row>
    <row r="28" spans="1:9" s="45" customFormat="1" ht="11.25" customHeight="1">
      <c r="A28" s="46">
        <f>'STEPS 2-3- Enter Players-Scores'!H24</f>
        <v>31</v>
      </c>
      <c r="B28" s="45" t="str">
        <f>IF('STEPS 2-3- Enter Players-Scores'!E24="","",'STEPS 2-3- Enter Players-Scores'!E24)</f>
        <v>Amelia Gonzalez</v>
      </c>
      <c r="C28" s="45">
        <f>IF('STEPS 2-3- Enter Players-Scores'!F24="","",'STEPS 2-3- Enter Players-Scores'!F24)</f>
        <v>10</v>
      </c>
      <c r="D28" s="46">
        <f>IF('STEPS 2-3- Enter Players-Scores'!G24="","",'STEPS 2-3- Enter Players-Scores'!G24)</f>
        <v>101</v>
      </c>
      <c r="F28" s="46">
        <f>'STEPS 2-3- Enter Players-Scores'!H29</f>
        <v>44</v>
      </c>
      <c r="G28" s="45" t="str">
        <f>IF('STEPS 2-3- Enter Players-Scores'!E29="","",'STEPS 2-3- Enter Players-Scores'!E29)</f>
        <v>Sara Preston</v>
      </c>
      <c r="H28" s="45">
        <f>IF('STEPS 2-3- Enter Players-Scores'!F29="","",'STEPS 2-3- Enter Players-Scores'!F29)</f>
        <v>12</v>
      </c>
      <c r="I28" s="46">
        <f>IF('STEPS 2-3- Enter Players-Scores'!G29="","",'STEPS 2-3- Enter Players-Scores'!G29)</f>
        <v>112</v>
      </c>
    </row>
    <row r="29" spans="1:9" s="45" customFormat="1" ht="11.25" customHeight="1">
      <c r="A29" s="46">
        <f>'STEPS 2-3- Enter Players-Scores'!H25</f>
        <v>19</v>
      </c>
      <c r="B29" s="45" t="str">
        <f>IF('STEPS 2-3- Enter Players-Scores'!E25="","",'STEPS 2-3- Enter Players-Scores'!E25)</f>
        <v>Ashley Smith</v>
      </c>
      <c r="C29" s="45">
        <f>IF('STEPS 2-3- Enter Players-Scores'!F25="","",'STEPS 2-3- Enter Players-Scores'!F25)</f>
        <v>12</v>
      </c>
      <c r="D29" s="46">
        <f>IF('STEPS 2-3- Enter Players-Scores'!G25="","",'STEPS 2-3- Enter Players-Scores'!G25)</f>
        <v>95</v>
      </c>
      <c r="F29" s="46">
        <f>'STEPS 2-3- Enter Players-Scores'!H30</f>
        <v>32</v>
      </c>
      <c r="G29" s="45" t="str">
        <f>IF('STEPS 2-3- Enter Players-Scores'!E30="","",'STEPS 2-3- Enter Players-Scores'!E30)</f>
        <v>Lauren Bonds</v>
      </c>
      <c r="H29" s="45">
        <f>IF('STEPS 2-3- Enter Players-Scores'!F30="","",'STEPS 2-3- Enter Players-Scores'!F30)</f>
        <v>11</v>
      </c>
      <c r="I29" s="46">
        <f>IF('STEPS 2-3- Enter Players-Scores'!G30="","",'STEPS 2-3- Enter Players-Scores'!G30)</f>
        <v>102</v>
      </c>
    </row>
    <row r="30" spans="1:9" s="45" customFormat="1" ht="11.25" customHeight="1">
      <c r="A30" s="46">
        <f>'STEPS 2-3- Enter Players-Scores'!H26</f>
        <v>22</v>
      </c>
      <c r="B30" s="45" t="str">
        <f>IF('STEPS 2-3- Enter Players-Scores'!E26="","",'STEPS 2-3- Enter Players-Scores'!E26)</f>
        <v>Kathryn Weflen</v>
      </c>
      <c r="C30" s="45">
        <f>IF('STEPS 2-3- Enter Players-Scores'!F26="","",'STEPS 2-3- Enter Players-Scores'!F26)</f>
        <v>10</v>
      </c>
      <c r="D30" s="46">
        <f>IF('STEPS 2-3- Enter Players-Scores'!G26="","",'STEPS 2-3- Enter Players-Scores'!G26)</f>
        <v>98</v>
      </c>
      <c r="F30" s="46">
        <f>'STEPS 2-3- Enter Players-Scores'!H31</f>
        <v>33</v>
      </c>
      <c r="G30" s="45" t="str">
        <f>IF('STEPS 2-3- Enter Players-Scores'!E31="","",'STEPS 2-3- Enter Players-Scores'!E31)</f>
        <v>Abby House</v>
      </c>
      <c r="H30" s="45">
        <f>IF('STEPS 2-3- Enter Players-Scores'!F31="","",'STEPS 2-3- Enter Players-Scores'!F31)</f>
        <v>9</v>
      </c>
      <c r="I30" s="46">
        <f>IF('STEPS 2-3- Enter Players-Scores'!G31="","",'STEPS 2-3- Enter Players-Scores'!G31)</f>
        <v>104</v>
      </c>
    </row>
    <row r="31" spans="1:9" s="45" customFormat="1" ht="11.25" customHeight="1">
      <c r="A31" s="46"/>
      <c r="D31" s="46"/>
      <c r="F31" s="46"/>
      <c r="H31" s="46"/>
      <c r="I31" s="46"/>
    </row>
    <row r="32" spans="1:9" s="45" customFormat="1" ht="11.25" customHeight="1">
      <c r="A32" s="43">
        <f>VLOOKUP(B32,'STEPS 4-5 - Denote Qualifiers'!B:D,3,0)</f>
        <v>7</v>
      </c>
      <c r="B32" s="44" t="str">
        <f>'STEPS 2-3- Enter Players-Scores'!C32</f>
        <v>Calvin Christian</v>
      </c>
      <c r="C32" s="43"/>
      <c r="D32" s="43">
        <f>IF(COUNT(D33:D37)&gt;3,SMALL(D33:D37,1)+SMALL(D33:D37,2)+SMALL(D33:D37,3)+SMALL(D33:D37,4)," ")</f>
        <v>405</v>
      </c>
      <c r="F32" s="43">
        <f>VLOOKUP(G32,'STEPS 4-5 - Denote Qualifiers'!B:D,3,0)</f>
        <v>8</v>
      </c>
      <c r="G32" s="44" t="str">
        <f>'STEPS 2-3- Enter Players-Scores'!C37</f>
        <v>Lake Michigan Catholic</v>
      </c>
      <c r="H32" s="43"/>
      <c r="I32" s="43">
        <f>IF(COUNT(I33:I37)&gt;3,SMALL(I33:I37,1)+SMALL(I33:I37,2)+SMALL(I33:I37,3)+SMALL(I33:I37,4)," ")</f>
        <v>412</v>
      </c>
    </row>
    <row r="33" spans="1:9" s="45" customFormat="1" ht="11.25" customHeight="1">
      <c r="A33" s="46">
        <f>'STEPS 2-3- Enter Players-Scores'!H32</f>
        <v>27</v>
      </c>
      <c r="B33" s="45" t="str">
        <f>IF('STEPS 2-3- Enter Players-Scores'!E32="","",'STEPS 2-3- Enter Players-Scores'!E32)</f>
        <v>Emily Elderkin</v>
      </c>
      <c r="C33" s="45">
        <f>IF('STEPS 2-3- Enter Players-Scores'!F32="","",'STEPS 2-3- Enter Players-Scores'!F32)</f>
        <v>12</v>
      </c>
      <c r="D33" s="46">
        <f>IF('STEPS 2-3- Enter Players-Scores'!G32="","",'STEPS 2-3- Enter Players-Scores'!G32)</f>
        <v>100</v>
      </c>
      <c r="F33" s="46">
        <f>'STEPS 2-3- Enter Players-Scores'!H37</f>
        <v>8</v>
      </c>
      <c r="G33" s="45" t="str">
        <f>IF('STEPS 2-3- Enter Players-Scores'!E37="","",'STEPS 2-3- Enter Players-Scores'!E37)</f>
        <v>Elizabeth Stolte</v>
      </c>
      <c r="H33" s="45">
        <f>IF('STEPS 2-3- Enter Players-Scores'!F37="","",'STEPS 2-3- Enter Players-Scores'!F37)</f>
        <v>11</v>
      </c>
      <c r="I33" s="46">
        <f>IF('STEPS 2-3- Enter Players-Scores'!G37="","",'STEPS 2-3- Enter Players-Scores'!G37)</f>
        <v>87</v>
      </c>
    </row>
    <row r="34" spans="1:9" s="45" customFormat="1" ht="11.25" customHeight="1">
      <c r="A34" s="46">
        <f>'STEPS 2-3- Enter Players-Scores'!H33</f>
        <v>27</v>
      </c>
      <c r="B34" s="45" t="str">
        <f>IF('STEPS 2-3- Enter Players-Scores'!E33="","",'STEPS 2-3- Enter Players-Scores'!E33)</f>
        <v>Amanda Scholten</v>
      </c>
      <c r="C34" s="45">
        <f>IF('STEPS 2-3- Enter Players-Scores'!F33="","",'STEPS 2-3- Enter Players-Scores'!F33)</f>
        <v>11</v>
      </c>
      <c r="D34" s="46">
        <f>IF('STEPS 2-3- Enter Players-Scores'!G33="","",'STEPS 2-3- Enter Players-Scores'!G33)</f>
        <v>100</v>
      </c>
      <c r="F34" s="46">
        <f>'STEPS 2-3- Enter Players-Scores'!H38</f>
        <v>47</v>
      </c>
      <c r="G34" s="45" t="str">
        <f>IF('STEPS 2-3- Enter Players-Scores'!E38="","",'STEPS 2-3- Enter Players-Scores'!E38)</f>
        <v>Anna LaSata</v>
      </c>
      <c r="H34" s="45">
        <f>IF('STEPS 2-3- Enter Players-Scores'!F38="","",'STEPS 2-3- Enter Players-Scores'!F38)</f>
        <v>10</v>
      </c>
      <c r="I34" s="46">
        <f>IF('STEPS 2-3- Enter Players-Scores'!G38="","",'STEPS 2-3- Enter Players-Scores'!G38)</f>
        <v>113</v>
      </c>
    </row>
    <row r="35" spans="1:9" s="45" customFormat="1" ht="11.25" customHeight="1">
      <c r="A35" s="46">
        <f>'STEPS 2-3- Enter Players-Scores'!H34</f>
        <v>22</v>
      </c>
      <c r="B35" s="45" t="str">
        <f>IF('STEPS 2-3- Enter Players-Scores'!E34="","",'STEPS 2-3- Enter Players-Scores'!E34)</f>
        <v>Rachel Hofman</v>
      </c>
      <c r="C35" s="45">
        <f>IF('STEPS 2-3- Enter Players-Scores'!F34="","",'STEPS 2-3- Enter Players-Scores'!F34)</f>
        <v>12</v>
      </c>
      <c r="D35" s="46">
        <f>IF('STEPS 2-3- Enter Players-Scores'!G34="","",'STEPS 2-3- Enter Players-Scores'!G34)</f>
        <v>98</v>
      </c>
      <c r="F35" s="46">
        <f>'STEPS 2-3- Enter Players-Scores'!H39</f>
        <v>33</v>
      </c>
      <c r="G35" s="45" t="str">
        <f>IF('STEPS 2-3- Enter Players-Scores'!E39="","",'STEPS 2-3- Enter Players-Scores'!E39)</f>
        <v>Mary Ellen Nuter</v>
      </c>
      <c r="H35" s="45">
        <f>IF('STEPS 2-3- Enter Players-Scores'!F39="","",'STEPS 2-3- Enter Players-Scores'!F39)</f>
        <v>10</v>
      </c>
      <c r="I35" s="46">
        <f>IF('STEPS 2-3- Enter Players-Scores'!G39="","",'STEPS 2-3- Enter Players-Scores'!G39)</f>
        <v>104</v>
      </c>
    </row>
    <row r="36" spans="1:9" s="45" customFormat="1" ht="11.25" customHeight="1">
      <c r="A36" s="46">
        <f>'STEPS 2-3- Enter Players-Scores'!H35</f>
        <v>38</v>
      </c>
      <c r="B36" s="45" t="str">
        <f>IF('STEPS 2-3- Enter Players-Scores'!E35="","",'STEPS 2-3- Enter Players-Scores'!E35)</f>
        <v>Elizabeth Kuipers</v>
      </c>
      <c r="C36" s="45">
        <f>IF('STEPS 2-3- Enter Players-Scores'!F35="","",'STEPS 2-3- Enter Players-Scores'!F35)</f>
        <v>11</v>
      </c>
      <c r="D36" s="46">
        <f>IF('STEPS 2-3- Enter Players-Scores'!G35="","",'STEPS 2-3- Enter Players-Scores'!G35)</f>
        <v>108</v>
      </c>
      <c r="F36" s="46">
        <f>'STEPS 2-3- Enter Players-Scores'!H40</f>
        <v>47</v>
      </c>
      <c r="G36" s="45" t="str">
        <f>IF('STEPS 2-3- Enter Players-Scores'!E40="","",'STEPS 2-3- Enter Players-Scores'!E40)</f>
        <v>Anika Gaska</v>
      </c>
      <c r="H36" s="45">
        <f>IF('STEPS 2-3- Enter Players-Scores'!F40="","",'STEPS 2-3- Enter Players-Scores'!F40)</f>
        <v>9</v>
      </c>
      <c r="I36" s="46">
        <f>IF('STEPS 2-3- Enter Players-Scores'!G40="","",'STEPS 2-3- Enter Players-Scores'!G40)</f>
        <v>113</v>
      </c>
    </row>
    <row r="37" spans="1:9" s="45" customFormat="1" ht="11.25" customHeight="1">
      <c r="A37" s="46">
        <f>'STEPS 2-3- Enter Players-Scores'!H36</f>
        <v>35</v>
      </c>
      <c r="B37" s="45" t="str">
        <f>IF('STEPS 2-3- Enter Players-Scores'!E36="","",'STEPS 2-3- Enter Players-Scores'!E36)</f>
        <v>Alicia Ezinga</v>
      </c>
      <c r="C37" s="45">
        <f>IF('STEPS 2-3- Enter Players-Scores'!F36="","",'STEPS 2-3- Enter Players-Scores'!F36)</f>
        <v>11</v>
      </c>
      <c r="D37" s="46">
        <f>IF('STEPS 2-3- Enter Players-Scores'!G36="","",'STEPS 2-3- Enter Players-Scores'!G36)</f>
        <v>107</v>
      </c>
      <c r="F37" s="46">
        <f>'STEPS 2-3- Enter Players-Scores'!H41</f>
        <v>38</v>
      </c>
      <c r="G37" s="45" t="str">
        <f>IF('STEPS 2-3- Enter Players-Scores'!E41="","",'STEPS 2-3- Enter Players-Scores'!E41)</f>
        <v>Jessica Russell</v>
      </c>
      <c r="H37" s="45">
        <f>IF('STEPS 2-3- Enter Players-Scores'!F41="","",'STEPS 2-3- Enter Players-Scores'!F41)</f>
        <v>12</v>
      </c>
      <c r="I37" s="46">
        <f>IF('STEPS 2-3- Enter Players-Scores'!G41="","",'STEPS 2-3- Enter Players-Scores'!G41)</f>
        <v>108</v>
      </c>
    </row>
    <row r="38" spans="1:9" s="45" customFormat="1" ht="11.25" customHeight="1">
      <c r="A38" s="46"/>
      <c r="C38" s="46"/>
      <c r="D38" s="46"/>
      <c r="F38" s="46"/>
      <c r="H38" s="46"/>
      <c r="I38" s="46"/>
    </row>
    <row r="39" spans="1:9" s="45" customFormat="1" ht="11.25" customHeight="1">
      <c r="A39" s="43">
        <f>VLOOKUP(B39,'STEPS 4-5 - Denote Qualifiers'!B:D,3,0)</f>
        <v>5</v>
      </c>
      <c r="B39" s="44" t="str">
        <f>'STEPS 2-3- Enter Players-Scores'!C42</f>
        <v>Portland</v>
      </c>
      <c r="C39" s="43"/>
      <c r="D39" s="43">
        <f>IF(COUNT(D40:D44)&gt;3,SMALL(D40:D44,1)+SMALL(D40:D44,2)+SMALL(D40:D44,3)+SMALL(D40:D44,4)," ")</f>
        <v>395</v>
      </c>
      <c r="F39" s="43">
        <f>VLOOKUP(G39,'STEPS 4-5 - Denote Qualifiers'!B:D,3,0)</f>
        <v>8</v>
      </c>
      <c r="G39" s="44" t="str">
        <f>'STEPS 2-3- Enter Players-Scores'!C47</f>
        <v>Olivet</v>
      </c>
      <c r="H39" s="43"/>
      <c r="I39" s="43">
        <f>IF(COUNT(I40:I44)&gt;3,SMALL(I40:I44,1)+SMALL(I40:I44,2)+SMALL(I40:I44,3)+SMALL(I40:I44,4)," ")</f>
        <v>412</v>
      </c>
    </row>
    <row r="40" spans="1:9" s="45" customFormat="1" ht="11.25" customHeight="1">
      <c r="A40" s="46">
        <f>'STEPS 2-3- Enter Players-Scores'!H42</f>
        <v>20</v>
      </c>
      <c r="B40" s="45" t="str">
        <f>IF('STEPS 2-3- Enter Players-Scores'!E42="","",'STEPS 2-3- Enter Players-Scores'!E42)</f>
        <v>Megan Kapcia</v>
      </c>
      <c r="C40" s="45">
        <f>IF('STEPS 2-3- Enter Players-Scores'!F42="","",'STEPS 2-3- Enter Players-Scores'!F42)</f>
        <v>12</v>
      </c>
      <c r="D40" s="46">
        <f>IF('STEPS 2-3- Enter Players-Scores'!G42="","",'STEPS 2-3- Enter Players-Scores'!G42)</f>
        <v>96</v>
      </c>
      <c r="F40" s="46">
        <f>'STEPS 2-3- Enter Players-Scores'!H47</f>
        <v>22</v>
      </c>
      <c r="G40" s="45" t="str">
        <f>IF('STEPS 2-3- Enter Players-Scores'!E47="","",'STEPS 2-3- Enter Players-Scores'!E47)</f>
        <v>Logan McLane</v>
      </c>
      <c r="H40" s="45">
        <f>IF('STEPS 2-3- Enter Players-Scores'!F47="","",'STEPS 2-3- Enter Players-Scores'!F47)</f>
        <v>10</v>
      </c>
      <c r="I40" s="46">
        <f>IF('STEPS 2-3- Enter Players-Scores'!G47="","",'STEPS 2-3- Enter Players-Scores'!G47)</f>
        <v>98</v>
      </c>
    </row>
    <row r="41" spans="1:9" s="45" customFormat="1" ht="11.25" customHeight="1">
      <c r="A41" s="46">
        <f>'STEPS 2-3- Enter Players-Scores'!H43</f>
        <v>27</v>
      </c>
      <c r="B41" s="45" t="str">
        <f>IF('STEPS 2-3- Enter Players-Scores'!E43="","",'STEPS 2-3- Enter Players-Scores'!E43)</f>
        <v>Chloe Adams</v>
      </c>
      <c r="C41" s="45">
        <f>IF('STEPS 2-3- Enter Players-Scores'!F43="","",'STEPS 2-3- Enter Players-Scores'!F43)</f>
        <v>12</v>
      </c>
      <c r="D41" s="46">
        <f>IF('STEPS 2-3- Enter Players-Scores'!G43="","",'STEPS 2-3- Enter Players-Scores'!G43)</f>
        <v>100</v>
      </c>
      <c r="F41" s="46">
        <f>'STEPS 2-3- Enter Players-Scores'!H48</f>
        <v>40</v>
      </c>
      <c r="G41" s="45" t="str">
        <f>IF('STEPS 2-3- Enter Players-Scores'!E48="","",'STEPS 2-3- Enter Players-Scores'!E48)</f>
        <v>Maddey Kidder</v>
      </c>
      <c r="H41" s="45">
        <f>IF('STEPS 2-3- Enter Players-Scores'!F48="","",'STEPS 2-3- Enter Players-Scores'!F48)</f>
        <v>12</v>
      </c>
      <c r="I41" s="46">
        <f>IF('STEPS 2-3- Enter Players-Scores'!G48="","",'STEPS 2-3- Enter Players-Scores'!G48)</f>
        <v>109</v>
      </c>
    </row>
    <row r="42" spans="1:9" s="45" customFormat="1" ht="11.25" customHeight="1">
      <c r="A42" s="46">
        <f>'STEPS 2-3- Enter Players-Scores'!H44</f>
        <v>12</v>
      </c>
      <c r="B42" s="45" t="str">
        <f>IF('STEPS 2-3- Enter Players-Scores'!E44="","",'STEPS 2-3- Enter Players-Scores'!E44)</f>
        <v>Macey Seal</v>
      </c>
      <c r="C42" s="45">
        <f>IF('STEPS 2-3- Enter Players-Scores'!F44="","",'STEPS 2-3- Enter Players-Scores'!F44)</f>
        <v>12</v>
      </c>
      <c r="D42" s="46">
        <f>IF('STEPS 2-3- Enter Players-Scores'!G44="","",'STEPS 2-3- Enter Players-Scores'!G44)</f>
        <v>92</v>
      </c>
      <c r="F42" s="46">
        <f>'STEPS 2-3- Enter Players-Scores'!H49</f>
        <v>17</v>
      </c>
      <c r="G42" s="45" t="str">
        <f>IF('STEPS 2-3- Enter Players-Scores'!E49="","",'STEPS 2-3- Enter Players-Scores'!E49)</f>
        <v>Jasmine Gingrich</v>
      </c>
      <c r="H42" s="45">
        <f>IF('STEPS 2-3- Enter Players-Scores'!F49="","",'STEPS 2-3- Enter Players-Scores'!F49)</f>
        <v>12</v>
      </c>
      <c r="I42" s="46">
        <f>IF('STEPS 2-3- Enter Players-Scores'!G49="","",'STEPS 2-3- Enter Players-Scores'!G49)</f>
        <v>94</v>
      </c>
    </row>
    <row r="43" spans="1:9" s="45" customFormat="1" ht="11.25" customHeight="1">
      <c r="A43" s="46">
        <f>'STEPS 2-3- Enter Players-Scores'!H45</f>
        <v>35</v>
      </c>
      <c r="B43" s="45" t="str">
        <f>IF('STEPS 2-3- Enter Players-Scores'!E45="","",'STEPS 2-3- Enter Players-Scores'!E45)</f>
        <v>Taylor Trierweiler</v>
      </c>
      <c r="C43" s="45">
        <f>IF('STEPS 2-3- Enter Players-Scores'!F45="","",'STEPS 2-3- Enter Players-Scores'!F45)</f>
        <v>10</v>
      </c>
      <c r="D43" s="46">
        <f>IF('STEPS 2-3- Enter Players-Scores'!G45="","",'STEPS 2-3- Enter Players-Scores'!G45)</f>
        <v>107</v>
      </c>
      <c r="F43" s="46">
        <f>'STEPS 2-3- Enter Players-Scores'!H50</f>
        <v>51</v>
      </c>
      <c r="G43" s="45" t="str">
        <f>IF('STEPS 2-3- Enter Players-Scores'!E50="","",'STEPS 2-3- Enter Players-Scores'!E50)</f>
        <v>Allie Kramer</v>
      </c>
      <c r="H43" s="45">
        <f>IF('STEPS 2-3- Enter Players-Scores'!F50="","",'STEPS 2-3- Enter Players-Scores'!F50)</f>
        <v>12</v>
      </c>
      <c r="I43" s="46">
        <f>IF('STEPS 2-3- Enter Players-Scores'!G50="","",'STEPS 2-3- Enter Players-Scores'!G50)</f>
        <v>115</v>
      </c>
    </row>
    <row r="44" spans="1:9" s="45" customFormat="1" ht="11.25" customHeight="1">
      <c r="A44" s="46">
        <f>'STEPS 2-3- Enter Players-Scores'!H46</f>
        <v>50</v>
      </c>
      <c r="B44" s="45" t="str">
        <f>IF('STEPS 2-3- Enter Players-Scores'!E46="","",'STEPS 2-3- Enter Players-Scores'!E46)</f>
        <v>Haley Feldpausch</v>
      </c>
      <c r="C44" s="45">
        <f>IF('STEPS 2-3- Enter Players-Scores'!F46="","",'STEPS 2-3- Enter Players-Scores'!F46)</f>
        <v>12</v>
      </c>
      <c r="D44" s="46">
        <f>IF('STEPS 2-3- Enter Players-Scores'!G46="","",'STEPS 2-3- Enter Players-Scores'!G46)</f>
        <v>114</v>
      </c>
      <c r="F44" s="46">
        <f>'STEPS 2-3- Enter Players-Scores'!H51</f>
        <v>42</v>
      </c>
      <c r="G44" s="45" t="str">
        <f>IF('STEPS 2-3- Enter Players-Scores'!E51="","",'STEPS 2-3- Enter Players-Scores'!E51)</f>
        <v>Emily McAdam</v>
      </c>
      <c r="H44" s="45">
        <f>IF('STEPS 2-3- Enter Players-Scores'!F51="","",'STEPS 2-3- Enter Players-Scores'!F51)</f>
        <v>11</v>
      </c>
      <c r="I44" s="46">
        <f>IF('STEPS 2-3- Enter Players-Scores'!G51="","",'STEPS 2-3- Enter Players-Scores'!G51)</f>
        <v>111</v>
      </c>
    </row>
    <row r="45" spans="1:9" s="45" customFormat="1" ht="11.25" customHeight="1">
      <c r="A45" s="46"/>
      <c r="C45" s="46"/>
      <c r="D45" s="46"/>
      <c r="F45" s="46"/>
      <c r="H45" s="46"/>
      <c r="I45" s="46"/>
    </row>
    <row r="46" spans="1:9" s="45" customFormat="1" ht="11.25" customHeight="1">
      <c r="A46" s="43">
        <f>VLOOKUP(B46,'STEPS 4-5 - Denote Qualifiers'!B:D,3,0)</f>
        <v>11</v>
      </c>
      <c r="B46" s="44" t="str">
        <f>'STEPS 2-3- Enter Players-Scores'!C52</f>
        <v>Michigan Lutheran</v>
      </c>
      <c r="C46" s="43"/>
      <c r="D46" s="43">
        <f>IF(COUNT(D47:D51)&gt;3,SMALL(D47:D51,1)+SMALL(D47:D51,2)+SMALL(D47:D51,3)+SMALL(D47:D51,4)," ")</f>
        <v>471</v>
      </c>
      <c r="F46" s="43">
        <f>VLOOKUP(G46,'STEPS 4-5 - Denote Qualifiers'!B:D,3,0)</f>
      </c>
      <c r="G46" s="44" t="str">
        <f>'STEPS 2-3- Enter Players-Scores'!C57</f>
        <v>Martin</v>
      </c>
      <c r="H46" s="43"/>
      <c r="I46" s="43" t="str">
        <f>IF(COUNT(I47:I51)&gt;3,SMALL(I47:I51,1)+SMALL(I47:I51,2)+SMALL(I47:I51,3)+SMALL(I47:I51,4)," ")</f>
        <v> </v>
      </c>
    </row>
    <row r="47" spans="1:9" s="45" customFormat="1" ht="11.25" customHeight="1">
      <c r="A47" s="46">
        <f>'STEPS 2-3- Enter Players-Scores'!H52</f>
        <v>47</v>
      </c>
      <c r="B47" s="45" t="str">
        <f>IF('STEPS 2-3- Enter Players-Scores'!E52="","",'STEPS 2-3- Enter Players-Scores'!E52)</f>
        <v>Kelli Williams</v>
      </c>
      <c r="C47" s="45">
        <f>IF('STEPS 2-3- Enter Players-Scores'!F52="","",'STEPS 2-3- Enter Players-Scores'!F52)</f>
        <v>11</v>
      </c>
      <c r="D47" s="46">
        <f>IF('STEPS 2-3- Enter Players-Scores'!G52="","",'STEPS 2-3- Enter Players-Scores'!G52)</f>
        <v>113</v>
      </c>
      <c r="F47" s="46">
        <f>'STEPS 2-3- Enter Players-Scores'!H57</f>
        <v>22</v>
      </c>
      <c r="G47" s="45" t="str">
        <f>IF('STEPS 2-3- Enter Players-Scores'!E57="","",'STEPS 2-3- Enter Players-Scores'!E57)</f>
        <v>Brittney DeMann</v>
      </c>
      <c r="H47" s="45">
        <f>IF('STEPS 2-3- Enter Players-Scores'!F57="","",'STEPS 2-3- Enter Players-Scores'!F57)</f>
        <v>11</v>
      </c>
      <c r="I47" s="46">
        <f>IF('STEPS 2-3- Enter Players-Scores'!G57="","",'STEPS 2-3- Enter Players-Scores'!G57)</f>
        <v>98</v>
      </c>
    </row>
    <row r="48" spans="1:9" s="45" customFormat="1" ht="11.25" customHeight="1">
      <c r="A48" s="46">
        <f>'STEPS 2-3- Enter Players-Scores'!H53</f>
        <v>54</v>
      </c>
      <c r="B48" s="45" t="str">
        <f>IF('STEPS 2-3- Enter Players-Scores'!E53="","",'STEPS 2-3- Enter Players-Scores'!E53)</f>
        <v>Allison Semenak</v>
      </c>
      <c r="C48" s="45">
        <f>IF('STEPS 2-3- Enter Players-Scores'!F53="","",'STEPS 2-3- Enter Players-Scores'!F53)</f>
        <v>9</v>
      </c>
      <c r="D48" s="46">
        <f>IF('STEPS 2-3- Enter Players-Scores'!G53="","",'STEPS 2-3- Enter Players-Scores'!G53)</f>
        <v>119</v>
      </c>
      <c r="F48" s="46">
        <f>'STEPS 2-3- Enter Players-Scores'!H58</f>
      </c>
      <c r="G48" s="45" t="str">
        <f>IF('STEPS 2-3- Enter Players-Scores'!E58="","",'STEPS 2-3- Enter Players-Scores'!E58)</f>
        <v> </v>
      </c>
      <c r="H48" s="45" t="str">
        <f>IF('STEPS 2-3- Enter Players-Scores'!F58="","",'STEPS 2-3- Enter Players-Scores'!F58)</f>
        <v> </v>
      </c>
      <c r="I48" s="46">
        <f>IF('STEPS 2-3- Enter Players-Scores'!G58="","",'STEPS 2-3- Enter Players-Scores'!G58)</f>
      </c>
    </row>
    <row r="49" spans="1:9" s="45" customFormat="1" ht="11.25" customHeight="1">
      <c r="A49" s="46">
        <f>'STEPS 2-3- Enter Players-Scores'!H54</f>
        <v>55</v>
      </c>
      <c r="B49" s="45" t="str">
        <f>IF('STEPS 2-3- Enter Players-Scores'!E54="","",'STEPS 2-3- Enter Players-Scores'!E54)</f>
        <v>Anna Pelkey</v>
      </c>
      <c r="C49" s="45">
        <f>IF('STEPS 2-3- Enter Players-Scores'!F54="","",'STEPS 2-3- Enter Players-Scores'!F54)</f>
        <v>12</v>
      </c>
      <c r="D49" s="46">
        <f>IF('STEPS 2-3- Enter Players-Scores'!G54="","",'STEPS 2-3- Enter Players-Scores'!G54)</f>
        <v>127</v>
      </c>
      <c r="F49" s="46">
        <f>'STEPS 2-3- Enter Players-Scores'!H59</f>
      </c>
      <c r="G49" s="45" t="str">
        <f>IF('STEPS 2-3- Enter Players-Scores'!E59="","",'STEPS 2-3- Enter Players-Scores'!E59)</f>
        <v> </v>
      </c>
      <c r="H49" s="45" t="str">
        <f>IF('STEPS 2-3- Enter Players-Scores'!F59="","",'STEPS 2-3- Enter Players-Scores'!F59)</f>
        <v> </v>
      </c>
      <c r="I49" s="46">
        <f>IF('STEPS 2-3- Enter Players-Scores'!G59="","",'STEPS 2-3- Enter Players-Scores'!G59)</f>
      </c>
    </row>
    <row r="50" spans="1:9" s="45" customFormat="1" ht="11.25" customHeight="1">
      <c r="A50" s="46">
        <f>'STEPS 2-3- Enter Players-Scores'!H55</f>
        <v>56</v>
      </c>
      <c r="B50" s="45" t="str">
        <f>IF('STEPS 2-3- Enter Players-Scores'!E55="","",'STEPS 2-3- Enter Players-Scores'!E55)</f>
        <v>Morgan McGhee</v>
      </c>
      <c r="C50" s="45">
        <f>IF('STEPS 2-3- Enter Players-Scores'!F55="","",'STEPS 2-3- Enter Players-Scores'!F55)</f>
        <v>11</v>
      </c>
      <c r="D50" s="46">
        <f>IF('STEPS 2-3- Enter Players-Scores'!G55="","",'STEPS 2-3- Enter Players-Scores'!G55)</f>
        <v>129</v>
      </c>
      <c r="F50" s="46">
        <f>'STEPS 2-3- Enter Players-Scores'!H60</f>
      </c>
      <c r="G50" s="45" t="str">
        <f>IF('STEPS 2-3- Enter Players-Scores'!E60="","",'STEPS 2-3- Enter Players-Scores'!E60)</f>
        <v> </v>
      </c>
      <c r="H50" s="45" t="str">
        <f>IF('STEPS 2-3- Enter Players-Scores'!F60="","",'STEPS 2-3- Enter Players-Scores'!F60)</f>
        <v> </v>
      </c>
      <c r="I50" s="46">
        <f>IF('STEPS 2-3- Enter Players-Scores'!G60="","",'STEPS 2-3- Enter Players-Scores'!G60)</f>
      </c>
    </row>
    <row r="51" spans="1:9" s="45" customFormat="1" ht="11.25" customHeight="1">
      <c r="A51" s="46">
        <f>'STEPS 2-3- Enter Players-Scores'!H56</f>
        <v>44</v>
      </c>
      <c r="B51" s="45" t="str">
        <f>IF('STEPS 2-3- Enter Players-Scores'!E56="","",'STEPS 2-3- Enter Players-Scores'!E56)</f>
        <v>Abi Koch</v>
      </c>
      <c r="C51" s="45">
        <f>IF('STEPS 2-3- Enter Players-Scores'!F56="","",'STEPS 2-3- Enter Players-Scores'!F56)</f>
        <v>9</v>
      </c>
      <c r="D51" s="46">
        <f>IF('STEPS 2-3- Enter Players-Scores'!G56="","",'STEPS 2-3- Enter Players-Scores'!G56)</f>
        <v>112</v>
      </c>
      <c r="F51" s="46">
        <f>'STEPS 2-3- Enter Players-Scores'!H61</f>
      </c>
      <c r="G51" s="45" t="str">
        <f>IF('STEPS 2-3- Enter Players-Scores'!E61="","",'STEPS 2-3- Enter Players-Scores'!E61)</f>
        <v> </v>
      </c>
      <c r="H51" s="45" t="str">
        <f>IF('STEPS 2-3- Enter Players-Scores'!F61="","",'STEPS 2-3- Enter Players-Scores'!F61)</f>
        <v> </v>
      </c>
      <c r="I51" s="46">
        <f>IF('STEPS 2-3- Enter Players-Scores'!G61="","",'STEPS 2-3- Enter Players-Scores'!G61)</f>
      </c>
    </row>
    <row r="52" spans="1:9" s="45" customFormat="1" ht="11.25" customHeight="1">
      <c r="A52" s="46"/>
      <c r="C52" s="46"/>
      <c r="D52" s="46"/>
      <c r="F52" s="46"/>
      <c r="H52" s="46"/>
      <c r="I52" s="46"/>
    </row>
    <row r="53" spans="1:9" s="45" customFormat="1" ht="11.25" customHeight="1">
      <c r="A53" s="43">
        <f>VLOOKUP(B53,'STEPS 4-5 - Denote Qualifiers'!B:D,3,0)</f>
      </c>
      <c r="B53" s="44" t="str">
        <f>'STEPS 2-3- Enter Players-Scores'!C62</f>
        <v> </v>
      </c>
      <c r="C53" s="43"/>
      <c r="D53" s="43" t="str">
        <f>IF(COUNT(D54:D58)&gt;3,SMALL(D54:D58,1)+SMALL(D54:D58,2)+SMALL(D54:D58,3)+SMALL(D54:D58,4)," ")</f>
        <v> </v>
      </c>
      <c r="F53" s="43">
        <f>VLOOKUP(G53,'STEPS 4-5 - Denote Qualifiers'!B:D,3,0)</f>
      </c>
      <c r="G53" s="44" t="str">
        <f>'STEPS 2-3- Enter Players-Scores'!C67</f>
        <v> </v>
      </c>
      <c r="H53" s="43"/>
      <c r="I53" s="43" t="str">
        <f>IF(COUNT(I54:I58)&gt;3,SMALL(I54:I58,1)+SMALL(I54:I58,2)+SMALL(I54:I58,3)+SMALL(I54:I58,4)," ")</f>
        <v> </v>
      </c>
    </row>
    <row r="54" spans="1:9" s="45" customFormat="1" ht="11.25" customHeight="1">
      <c r="A54" s="46">
        <f>'STEPS 2-3- Enter Players-Scores'!H62</f>
      </c>
      <c r="B54" s="45" t="str">
        <f>IF('STEPS 2-3- Enter Players-Scores'!E62="","",'STEPS 2-3- Enter Players-Scores'!E62)</f>
        <v>  </v>
      </c>
      <c r="C54" s="45" t="str">
        <f>IF('STEPS 2-3- Enter Players-Scores'!F62="","",'STEPS 2-3- Enter Players-Scores'!F62)</f>
        <v> </v>
      </c>
      <c r="D54" s="46">
        <f>IF('STEPS 2-3- Enter Players-Scores'!G62="","",'STEPS 2-3- Enter Players-Scores'!G62)</f>
      </c>
      <c r="F54" s="46">
        <f>'STEPS 2-3- Enter Players-Scores'!H67</f>
      </c>
      <c r="G54" s="45" t="str">
        <f>IF('STEPS 2-3- Enter Players-Scores'!E67="","",'STEPS 2-3- Enter Players-Scores'!E67)</f>
        <v> </v>
      </c>
      <c r="H54" s="45" t="str">
        <f>IF('STEPS 2-3- Enter Players-Scores'!F67="","",'STEPS 2-3- Enter Players-Scores'!F67)</f>
        <v> </v>
      </c>
      <c r="I54" s="46">
        <f>IF('STEPS 2-3- Enter Players-Scores'!G67="","",'STEPS 2-3- Enter Players-Scores'!G67)</f>
      </c>
    </row>
    <row r="55" spans="1:9" s="45" customFormat="1" ht="11.25" customHeight="1">
      <c r="A55" s="46">
        <f>'STEPS 2-3- Enter Players-Scores'!H63</f>
      </c>
      <c r="B55" s="45" t="str">
        <f>IF('STEPS 2-3- Enter Players-Scores'!E63="","",'STEPS 2-3- Enter Players-Scores'!E63)</f>
        <v> </v>
      </c>
      <c r="C55" s="45" t="str">
        <f>IF('STEPS 2-3- Enter Players-Scores'!F63="","",'STEPS 2-3- Enter Players-Scores'!F63)</f>
        <v> </v>
      </c>
      <c r="D55" s="46">
        <f>IF('STEPS 2-3- Enter Players-Scores'!G63="","",'STEPS 2-3- Enter Players-Scores'!G63)</f>
      </c>
      <c r="F55" s="46">
        <f>'STEPS 2-3- Enter Players-Scores'!H68</f>
      </c>
      <c r="G55" s="45" t="str">
        <f>IF('STEPS 2-3- Enter Players-Scores'!E68="","",'STEPS 2-3- Enter Players-Scores'!E68)</f>
        <v> </v>
      </c>
      <c r="H55" s="45" t="str">
        <f>IF('STEPS 2-3- Enter Players-Scores'!F68="","",'STEPS 2-3- Enter Players-Scores'!F68)</f>
        <v> </v>
      </c>
      <c r="I55" s="46">
        <f>IF('STEPS 2-3- Enter Players-Scores'!G68="","",'STEPS 2-3- Enter Players-Scores'!G68)</f>
      </c>
    </row>
    <row r="56" spans="1:9" s="45" customFormat="1" ht="11.25" customHeight="1">
      <c r="A56" s="46">
        <f>'STEPS 2-3- Enter Players-Scores'!H64</f>
      </c>
      <c r="B56" s="45" t="str">
        <f>IF('STEPS 2-3- Enter Players-Scores'!E64="","",'STEPS 2-3- Enter Players-Scores'!E64)</f>
        <v> </v>
      </c>
      <c r="C56" s="45" t="str">
        <f>IF('STEPS 2-3- Enter Players-Scores'!F64="","",'STEPS 2-3- Enter Players-Scores'!F64)</f>
        <v> </v>
      </c>
      <c r="D56" s="46">
        <f>IF('STEPS 2-3- Enter Players-Scores'!G64="","",'STEPS 2-3- Enter Players-Scores'!G64)</f>
      </c>
      <c r="F56" s="46">
        <f>'STEPS 2-3- Enter Players-Scores'!H69</f>
      </c>
      <c r="G56" s="45" t="str">
        <f>IF('STEPS 2-3- Enter Players-Scores'!E69="","",'STEPS 2-3- Enter Players-Scores'!E69)</f>
        <v> </v>
      </c>
      <c r="H56" s="45" t="str">
        <f>IF('STEPS 2-3- Enter Players-Scores'!F69="","",'STEPS 2-3- Enter Players-Scores'!F69)</f>
        <v> </v>
      </c>
      <c r="I56" s="46">
        <f>IF('STEPS 2-3- Enter Players-Scores'!G69="","",'STEPS 2-3- Enter Players-Scores'!G69)</f>
      </c>
    </row>
    <row r="57" spans="1:9" s="45" customFormat="1" ht="11.25" customHeight="1">
      <c r="A57" s="46">
        <f>'STEPS 2-3- Enter Players-Scores'!H65</f>
      </c>
      <c r="B57" s="45" t="str">
        <f>IF('STEPS 2-3- Enter Players-Scores'!E65="","",'STEPS 2-3- Enter Players-Scores'!E65)</f>
        <v> </v>
      </c>
      <c r="C57" s="45" t="str">
        <f>IF('STEPS 2-3- Enter Players-Scores'!F65="","",'STEPS 2-3- Enter Players-Scores'!F65)</f>
        <v> </v>
      </c>
      <c r="D57" s="46">
        <f>IF('STEPS 2-3- Enter Players-Scores'!G65="","",'STEPS 2-3- Enter Players-Scores'!G65)</f>
      </c>
      <c r="F57" s="46">
        <f>'STEPS 2-3- Enter Players-Scores'!H70</f>
      </c>
      <c r="G57" s="45" t="str">
        <f>IF('STEPS 2-3- Enter Players-Scores'!E70="","",'STEPS 2-3- Enter Players-Scores'!E70)</f>
        <v> </v>
      </c>
      <c r="H57" s="45" t="str">
        <f>IF('STEPS 2-3- Enter Players-Scores'!F70="","",'STEPS 2-3- Enter Players-Scores'!F70)</f>
        <v> </v>
      </c>
      <c r="I57" s="46">
        <f>IF('STEPS 2-3- Enter Players-Scores'!G70="","",'STEPS 2-3- Enter Players-Scores'!G70)</f>
      </c>
    </row>
    <row r="58" spans="1:9" s="45" customFormat="1" ht="11.25" customHeight="1">
      <c r="A58" s="46">
        <f>'STEPS 2-3- Enter Players-Scores'!H66</f>
      </c>
      <c r="B58" s="45" t="str">
        <f>IF('STEPS 2-3- Enter Players-Scores'!E66="","",'STEPS 2-3- Enter Players-Scores'!E66)</f>
        <v> </v>
      </c>
      <c r="C58" s="45" t="str">
        <f>IF('STEPS 2-3- Enter Players-Scores'!F66="","",'STEPS 2-3- Enter Players-Scores'!F66)</f>
        <v> </v>
      </c>
      <c r="D58" s="46">
        <f>IF('STEPS 2-3- Enter Players-Scores'!G66="","",'STEPS 2-3- Enter Players-Scores'!G66)</f>
      </c>
      <c r="F58" s="46">
        <f>'STEPS 2-3- Enter Players-Scores'!H71</f>
      </c>
      <c r="G58" s="45" t="str">
        <f>IF('STEPS 2-3- Enter Players-Scores'!E71="","",'STEPS 2-3- Enter Players-Scores'!E71)</f>
        <v> </v>
      </c>
      <c r="H58" s="45" t="str">
        <f>IF('STEPS 2-3- Enter Players-Scores'!F71="","",'STEPS 2-3- Enter Players-Scores'!F71)</f>
        <v> </v>
      </c>
      <c r="I58" s="46">
        <f>IF('STEPS 2-3- Enter Players-Scores'!G71="","",'STEPS 2-3- Enter Players-Scores'!G71)</f>
      </c>
    </row>
    <row r="59" spans="1:9" s="4" customFormat="1" ht="11.25" customHeight="1">
      <c r="A59" s="10"/>
      <c r="C59" s="10"/>
      <c r="D59" s="10"/>
      <c r="F59" s="10"/>
      <c r="H59" s="10"/>
      <c r="I59" s="10"/>
    </row>
    <row r="60" spans="1:9" ht="11.25" customHeight="1">
      <c r="A60" s="43">
        <f>VLOOKUP(B60,'STEPS 4-5 - Denote Qualifiers'!B:D,3,0)</f>
      </c>
      <c r="B60" s="44" t="str">
        <f>'STEPS 2-3- Enter Players-Scores'!C72</f>
        <v> </v>
      </c>
      <c r="C60" s="43"/>
      <c r="D60" s="43" t="str">
        <f>IF(COUNT(D61:D65)&gt;3,SMALL(D61:D65,1)+SMALL(D61:D65,2)+SMALL(D61:D65,3)+SMALL(D61:D65,4)," ")</f>
        <v> </v>
      </c>
      <c r="E60" s="45"/>
      <c r="F60" s="43">
        <f>VLOOKUP(G60,'STEPS 4-5 - Denote Qualifiers'!B:D,3,0)</f>
      </c>
      <c r="G60" s="44" t="str">
        <f>'STEPS 2-3- Enter Players-Scores'!C77</f>
        <v> </v>
      </c>
      <c r="H60" s="43"/>
      <c r="I60" s="43" t="str">
        <f>IF(COUNT(I61:I65)&gt;3,SMALL(I61:I65,1)+SMALL(I61:I65,2)+SMALL(I61:I65,3)+SMALL(I61:I65,4)," ")</f>
        <v> </v>
      </c>
    </row>
    <row r="61" spans="1:9" ht="11.25" customHeight="1">
      <c r="A61" s="46">
        <f>'STEPS 2-3- Enter Players-Scores'!H72</f>
      </c>
      <c r="B61" s="45" t="str">
        <f>IF('STEPS 2-3- Enter Players-Scores'!E72="","",'STEPS 2-3- Enter Players-Scores'!E72)</f>
        <v> </v>
      </c>
      <c r="C61" s="45" t="str">
        <f>IF('STEPS 2-3- Enter Players-Scores'!F72="","",'STEPS 2-3- Enter Players-Scores'!F72)</f>
        <v> </v>
      </c>
      <c r="D61" s="46">
        <f>IF('STEPS 2-3- Enter Players-Scores'!G72="","",'STEPS 2-3- Enter Players-Scores'!G72)</f>
      </c>
      <c r="E61" s="45"/>
      <c r="F61" s="46">
        <f>'STEPS 2-3- Enter Players-Scores'!H77</f>
      </c>
      <c r="G61" s="45" t="str">
        <f>IF('STEPS 2-3- Enter Players-Scores'!E77="","",'STEPS 2-3- Enter Players-Scores'!E77)</f>
        <v> </v>
      </c>
      <c r="H61" s="45" t="str">
        <f>IF('STEPS 2-3- Enter Players-Scores'!F77="","",'STEPS 2-3- Enter Players-Scores'!F77)</f>
        <v> </v>
      </c>
      <c r="I61" s="46">
        <f>IF('STEPS 2-3- Enter Players-Scores'!G77="","",'STEPS 2-3- Enter Players-Scores'!G77)</f>
      </c>
    </row>
    <row r="62" spans="1:9" ht="11.25" customHeight="1">
      <c r="A62" s="46">
        <f>'STEPS 2-3- Enter Players-Scores'!H73</f>
      </c>
      <c r="B62" s="45" t="str">
        <f>IF('STEPS 2-3- Enter Players-Scores'!E73="","",'STEPS 2-3- Enter Players-Scores'!E73)</f>
        <v> </v>
      </c>
      <c r="C62" s="45" t="str">
        <f>IF('STEPS 2-3- Enter Players-Scores'!F73="","",'STEPS 2-3- Enter Players-Scores'!F73)</f>
        <v> </v>
      </c>
      <c r="D62" s="46">
        <f>IF('STEPS 2-3- Enter Players-Scores'!G73="","",'STEPS 2-3- Enter Players-Scores'!G73)</f>
      </c>
      <c r="E62" s="45"/>
      <c r="F62" s="46">
        <f>'STEPS 2-3- Enter Players-Scores'!H78</f>
      </c>
      <c r="G62" s="45" t="str">
        <f>IF('STEPS 2-3- Enter Players-Scores'!E78="","",'STEPS 2-3- Enter Players-Scores'!E78)</f>
        <v> </v>
      </c>
      <c r="H62" s="45" t="str">
        <f>IF('STEPS 2-3- Enter Players-Scores'!F78="","",'STEPS 2-3- Enter Players-Scores'!F78)</f>
        <v> </v>
      </c>
      <c r="I62" s="46">
        <f>IF('STEPS 2-3- Enter Players-Scores'!G78="","",'STEPS 2-3- Enter Players-Scores'!G78)</f>
      </c>
    </row>
    <row r="63" spans="1:9" ht="11.25" customHeight="1">
      <c r="A63" s="46">
        <f>'STEPS 2-3- Enter Players-Scores'!H74</f>
      </c>
      <c r="B63" s="45" t="str">
        <f>IF('STEPS 2-3- Enter Players-Scores'!E74="","",'STEPS 2-3- Enter Players-Scores'!E74)</f>
        <v> </v>
      </c>
      <c r="C63" s="45" t="str">
        <f>IF('STEPS 2-3- Enter Players-Scores'!F74="","",'STEPS 2-3- Enter Players-Scores'!F74)</f>
        <v> </v>
      </c>
      <c r="D63" s="46">
        <f>IF('STEPS 2-3- Enter Players-Scores'!G74="","",'STEPS 2-3- Enter Players-Scores'!G74)</f>
      </c>
      <c r="E63" s="45"/>
      <c r="F63" s="46">
        <f>'STEPS 2-3- Enter Players-Scores'!H79</f>
      </c>
      <c r="G63" s="45" t="str">
        <f>IF('STEPS 2-3- Enter Players-Scores'!E79="","",'STEPS 2-3- Enter Players-Scores'!E79)</f>
        <v> </v>
      </c>
      <c r="H63" s="45" t="str">
        <f>IF('STEPS 2-3- Enter Players-Scores'!F79="","",'STEPS 2-3- Enter Players-Scores'!F79)</f>
        <v> </v>
      </c>
      <c r="I63" s="46">
        <f>IF('STEPS 2-3- Enter Players-Scores'!G79="","",'STEPS 2-3- Enter Players-Scores'!G79)</f>
      </c>
    </row>
    <row r="64" spans="1:9" ht="11.25" customHeight="1">
      <c r="A64" s="46">
        <f>'STEPS 2-3- Enter Players-Scores'!H75</f>
      </c>
      <c r="B64" s="45" t="str">
        <f>IF('STEPS 2-3- Enter Players-Scores'!E75="","",'STEPS 2-3- Enter Players-Scores'!E75)</f>
        <v> </v>
      </c>
      <c r="C64" s="45" t="str">
        <f>IF('STEPS 2-3- Enter Players-Scores'!F75="","",'STEPS 2-3- Enter Players-Scores'!F75)</f>
        <v> </v>
      </c>
      <c r="D64" s="46">
        <f>IF('STEPS 2-3- Enter Players-Scores'!G75="","",'STEPS 2-3- Enter Players-Scores'!G75)</f>
      </c>
      <c r="E64" s="45"/>
      <c r="F64" s="46">
        <f>'STEPS 2-3- Enter Players-Scores'!H80</f>
      </c>
      <c r="G64" s="45" t="str">
        <f>IF('STEPS 2-3- Enter Players-Scores'!E80="","",'STEPS 2-3- Enter Players-Scores'!E80)</f>
        <v> </v>
      </c>
      <c r="H64" s="45" t="str">
        <f>IF('STEPS 2-3- Enter Players-Scores'!F80="","",'STEPS 2-3- Enter Players-Scores'!F80)</f>
        <v> </v>
      </c>
      <c r="I64" s="46">
        <f>IF('STEPS 2-3- Enter Players-Scores'!G80="","",'STEPS 2-3- Enter Players-Scores'!G80)</f>
      </c>
    </row>
    <row r="65" spans="1:9" ht="11.25" customHeight="1">
      <c r="A65" s="46">
        <f>'STEPS 2-3- Enter Players-Scores'!H76</f>
      </c>
      <c r="B65" s="45" t="str">
        <f>IF('STEPS 2-3- Enter Players-Scores'!E76="","",'STEPS 2-3- Enter Players-Scores'!E76)</f>
        <v> </v>
      </c>
      <c r="C65" s="45" t="str">
        <f>IF('STEPS 2-3- Enter Players-Scores'!F76="","",'STEPS 2-3- Enter Players-Scores'!F76)</f>
        <v> </v>
      </c>
      <c r="D65" s="46">
        <f>IF('STEPS 2-3- Enter Players-Scores'!G76="","",'STEPS 2-3- Enter Players-Scores'!G76)</f>
      </c>
      <c r="E65" s="45"/>
      <c r="F65" s="46">
        <f>'STEPS 2-3- Enter Players-Scores'!H81</f>
      </c>
      <c r="G65" s="45" t="str">
        <f>IF('STEPS 2-3- Enter Players-Scores'!E81="","",'STEPS 2-3- Enter Players-Scores'!E81)</f>
        <v> </v>
      </c>
      <c r="H65" s="45" t="str">
        <f>IF('STEPS 2-3- Enter Players-Scores'!F81="","",'STEPS 2-3- Enter Players-Scores'!F81)</f>
        <v> </v>
      </c>
      <c r="I65" s="46">
        <f>IF('STEPS 2-3- Enter Players-Scores'!G81="","",'STEPS 2-3- Enter Players-Scores'!G81)</f>
      </c>
    </row>
  </sheetData>
  <sheetProtection sheet="1"/>
  <mergeCells count="5">
    <mergeCell ref="A1:I1"/>
    <mergeCell ref="A2:I2"/>
    <mergeCell ref="A3:I3"/>
    <mergeCell ref="A5:D5"/>
    <mergeCell ref="F5:I5"/>
  </mergeCells>
  <printOptions/>
  <pageMargins left="0.45" right="0.45" top="0.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High School Athletic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Frushour</dc:creator>
  <cp:keywords/>
  <dc:description/>
  <cp:lastModifiedBy>Jerry Weesies</cp:lastModifiedBy>
  <cp:lastPrinted>2011-09-27T21:17:03Z</cp:lastPrinted>
  <dcterms:created xsi:type="dcterms:W3CDTF">2011-04-27T16:59:44Z</dcterms:created>
  <dcterms:modified xsi:type="dcterms:W3CDTF">2015-10-07T19:23:48Z</dcterms:modified>
  <cp:category/>
  <cp:version/>
  <cp:contentType/>
  <cp:contentStatus/>
</cp:coreProperties>
</file>